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/>
  <mc:AlternateContent xmlns:mc="http://schemas.openxmlformats.org/markup-compatibility/2006">
    <mc:Choice Requires="x15">
      <x15ac:absPath xmlns:x15ac="http://schemas.microsoft.com/office/spreadsheetml/2010/11/ac" url="/Users/evaerzen/Library/CloudStorage/GoogleDrive-eva@odprtehiseslovenije.org/Shared drives/NATEČAJI/2025/ŽIVALSKI VRT MOL/00_NATEČAJNA NALOGA JANUAR 2026/C_Podloge/C_3_Programska shema in tabela površin/"/>
    </mc:Choice>
  </mc:AlternateContent>
  <xr:revisionPtr revIDLastSave="0" documentId="8_{F0AA585B-343E-5240-85E5-17A1FD0B65DB}" xr6:coauthVersionLast="47" xr6:coauthVersionMax="47" xr10:uidLastSave="{00000000-0000-0000-0000-000000000000}"/>
  <bookViews>
    <workbookView xWindow="0" yWindow="760" windowWidth="30240" windowHeight="16900" activeTab="1" xr2:uid="{AABB244E-CD47-4E17-8EE8-C33BFA7EFE71}"/>
  </bookViews>
  <sheets>
    <sheet name="Program" sheetId="1" r:id="rId1"/>
    <sheet name="Vrednost investicij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E7" i="2"/>
  <c r="E5" i="2"/>
  <c r="E6" i="2"/>
  <c r="E9" i="2"/>
  <c r="G11" i="1"/>
  <c r="G12" i="1"/>
  <c r="G13" i="1"/>
  <c r="G14" i="1"/>
  <c r="G15" i="1"/>
  <c r="G16" i="1"/>
  <c r="G17" i="1"/>
  <c r="G18" i="1"/>
  <c r="G19" i="1"/>
  <c r="G20" i="1"/>
  <c r="G21" i="1"/>
  <c r="E20" i="1"/>
  <c r="C84" i="1"/>
  <c r="F75" i="1"/>
  <c r="G75" i="1" s="1"/>
  <c r="D75" i="1"/>
  <c r="E75" i="1" s="1"/>
  <c r="C75" i="1"/>
  <c r="G83" i="1"/>
  <c r="F64" i="1"/>
  <c r="E10" i="2" l="1"/>
  <c r="E71" i="1"/>
  <c r="F97" i="1"/>
  <c r="G94" i="1" s="1"/>
  <c r="F84" i="1"/>
  <c r="G84" i="1" s="1"/>
  <c r="F48" i="1"/>
  <c r="G45" i="1" s="1"/>
  <c r="F29" i="1"/>
  <c r="G28" i="1" s="1"/>
  <c r="F22" i="1"/>
  <c r="E74" i="1"/>
  <c r="E73" i="1"/>
  <c r="E72" i="1"/>
  <c r="E70" i="1"/>
  <c r="E69" i="1"/>
  <c r="D97" i="1"/>
  <c r="E97" i="1" s="1"/>
  <c r="D84" i="1"/>
  <c r="E68" i="1"/>
  <c r="D64" i="1"/>
  <c r="E61" i="1" s="1"/>
  <c r="D48" i="1"/>
  <c r="E42" i="1" s="1"/>
  <c r="D29" i="1"/>
  <c r="D22" i="1"/>
  <c r="C97" i="1"/>
  <c r="C93" i="1" s="1"/>
  <c r="C77" i="1"/>
  <c r="C66" i="1"/>
  <c r="C64" i="1"/>
  <c r="C48" i="1"/>
  <c r="C29" i="1"/>
  <c r="C22" i="1"/>
  <c r="E15" i="1" l="1"/>
  <c r="E80" i="1"/>
  <c r="E83" i="1"/>
  <c r="E45" i="1"/>
  <c r="E43" i="1"/>
  <c r="E44" i="1"/>
  <c r="E46" i="1"/>
  <c r="F66" i="1"/>
  <c r="G71" i="1"/>
  <c r="E94" i="1"/>
  <c r="E95" i="1"/>
  <c r="E96" i="1"/>
  <c r="E79" i="1"/>
  <c r="E16" i="1"/>
  <c r="E17" i="1"/>
  <c r="E21" i="1"/>
  <c r="E51" i="1"/>
  <c r="E26" i="1"/>
  <c r="E12" i="1"/>
  <c r="E39" i="1"/>
  <c r="E62" i="1"/>
  <c r="E18" i="1"/>
  <c r="E52" i="1"/>
  <c r="E53" i="1"/>
  <c r="E78" i="1"/>
  <c r="D66" i="1"/>
  <c r="E34" i="1"/>
  <c r="E57" i="1"/>
  <c r="E82" i="1"/>
  <c r="E59" i="1"/>
  <c r="E19" i="1"/>
  <c r="E25" i="1"/>
  <c r="E54" i="1"/>
  <c r="D93" i="1"/>
  <c r="E84" i="1"/>
  <c r="E37" i="1"/>
  <c r="E38" i="1"/>
  <c r="E13" i="1"/>
  <c r="E40" i="1"/>
  <c r="E63" i="1"/>
  <c r="E14" i="1"/>
  <c r="E41" i="1"/>
  <c r="E67" i="1"/>
  <c r="E47" i="1"/>
  <c r="E27" i="1"/>
  <c r="E28" i="1"/>
  <c r="D7" i="1"/>
  <c r="E55" i="1"/>
  <c r="D31" i="1"/>
  <c r="E64" i="1" s="1"/>
  <c r="E56" i="1"/>
  <c r="E81" i="1"/>
  <c r="D77" i="1"/>
  <c r="E35" i="1"/>
  <c r="E58" i="1"/>
  <c r="E36" i="1"/>
  <c r="E10" i="1"/>
  <c r="E60" i="1"/>
  <c r="E11" i="1"/>
  <c r="G95" i="1"/>
  <c r="F31" i="1"/>
  <c r="G64" i="1" s="1"/>
  <c r="G96" i="1"/>
  <c r="F93" i="1"/>
  <c r="G97" i="1"/>
  <c r="F77" i="1"/>
  <c r="G78" i="1"/>
  <c r="G79" i="1"/>
  <c r="G81" i="1"/>
  <c r="G82" i="1"/>
  <c r="G80" i="1"/>
  <c r="G74" i="1"/>
  <c r="G67" i="1"/>
  <c r="G68" i="1"/>
  <c r="G69" i="1"/>
  <c r="G70" i="1"/>
  <c r="G72" i="1"/>
  <c r="G73" i="1"/>
  <c r="G59" i="1"/>
  <c r="G60" i="1"/>
  <c r="G61" i="1"/>
  <c r="G58" i="1"/>
  <c r="G54" i="1"/>
  <c r="G55" i="1"/>
  <c r="G56" i="1"/>
  <c r="G57" i="1"/>
  <c r="G63" i="1"/>
  <c r="G51" i="1"/>
  <c r="G52" i="1"/>
  <c r="G53" i="1"/>
  <c r="G62" i="1"/>
  <c r="G39" i="1"/>
  <c r="G41" i="1"/>
  <c r="G47" i="1"/>
  <c r="G40" i="1"/>
  <c r="G42" i="1"/>
  <c r="G43" i="1"/>
  <c r="G46" i="1"/>
  <c r="G34" i="1"/>
  <c r="G35" i="1"/>
  <c r="G36" i="1"/>
  <c r="G37" i="1"/>
  <c r="G38" i="1"/>
  <c r="G44" i="1"/>
  <c r="F7" i="1"/>
  <c r="G22" i="1" s="1"/>
  <c r="G27" i="1"/>
  <c r="G25" i="1"/>
  <c r="G26" i="1"/>
  <c r="G10" i="1"/>
  <c r="C31" i="1"/>
  <c r="C7" i="1"/>
  <c r="C5" i="1" s="1"/>
  <c r="D87" i="1" l="1"/>
  <c r="E87" i="1" s="1"/>
  <c r="E48" i="1"/>
  <c r="E22" i="1"/>
  <c r="E29" i="1"/>
  <c r="G48" i="1"/>
  <c r="F87" i="1"/>
  <c r="G29" i="1"/>
  <c r="D88" i="1" l="1"/>
  <c r="D86" i="1" s="1"/>
  <c r="F88" i="1"/>
  <c r="G87" i="1"/>
  <c r="E88" i="1" l="1"/>
  <c r="D90" i="1"/>
  <c r="G88" i="1"/>
  <c r="F86" i="1"/>
  <c r="D91" i="1" l="1"/>
  <c r="E90" i="1" s="1"/>
  <c r="D5" i="1"/>
  <c r="E31" i="1"/>
  <c r="E77" i="1"/>
  <c r="E7" i="1"/>
  <c r="E66" i="1"/>
  <c r="E86" i="1"/>
  <c r="F90" i="1"/>
  <c r="E91" i="1" l="1"/>
  <c r="D99" i="1"/>
  <c r="E99" i="1" s="1"/>
  <c r="F91" i="1"/>
  <c r="G90" i="1" s="1"/>
  <c r="F5" i="1"/>
  <c r="G31" i="1"/>
  <c r="G66" i="1"/>
  <c r="G77" i="1"/>
  <c r="G7" i="1"/>
  <c r="G86" i="1"/>
  <c r="G91" i="1" l="1"/>
  <c r="F99" i="1"/>
  <c r="G99" i="1" s="1"/>
</calcChain>
</file>

<file path=xl/sharedStrings.xml><?xml version="1.0" encoding="utf-8"?>
<sst xmlns="http://schemas.openxmlformats.org/spreadsheetml/2006/main" count="181" uniqueCount="170">
  <si>
    <t>Razpredelnica programskih prostorov</t>
  </si>
  <si>
    <t>%</t>
  </si>
  <si>
    <t>Vhod za obiskovalce</t>
  </si>
  <si>
    <t>A</t>
  </si>
  <si>
    <t>Blagajna in info točka</t>
  </si>
  <si>
    <t>A.I</t>
  </si>
  <si>
    <t>A.II</t>
  </si>
  <si>
    <t>Trgovina in TIC</t>
  </si>
  <si>
    <t>Skladišče / trgovinsko zaledje</t>
  </si>
  <si>
    <t>Sprejemni prostor</t>
  </si>
  <si>
    <t>Info točka - sprejem pošiljk in individualna obravnava strank (zaprti topli del)</t>
  </si>
  <si>
    <t>B</t>
  </si>
  <si>
    <t>Uprava</t>
  </si>
  <si>
    <t>B.I</t>
  </si>
  <si>
    <t>Upravni prostori</t>
  </si>
  <si>
    <t>Servisni, tehnični in pomožni prostori</t>
  </si>
  <si>
    <t>B.II</t>
  </si>
  <si>
    <t>Blagajna in prodaja - 2 delovni mesti</t>
  </si>
  <si>
    <t>Pisarna za mirno delo blagajnika - 1 delovno mesto</t>
  </si>
  <si>
    <t>Pisarna direktorja z manjšo sejno mizo za 6 oseb - 1 delovno mesto</t>
  </si>
  <si>
    <t>Pisarna tehničnega direktorja - 1 delovno mesto</t>
  </si>
  <si>
    <t>Pisarna poslovnega/strokovnega direktorja - 1 delovno mesto</t>
  </si>
  <si>
    <t>Pisarna vodje pedagoške službe in kuratorja - 3 delovna mesta</t>
  </si>
  <si>
    <t>Pisarna vodje vzdrževalne službe in vodje oskrbnikov - 2 delovni mesti</t>
  </si>
  <si>
    <t>Pisarna vodje računovodstva - 1 delovno mesto</t>
  </si>
  <si>
    <t>Pisarna računovodstva - 2 delovni mesti</t>
  </si>
  <si>
    <t>Pisarna za trženje - 2 delovni mesti</t>
  </si>
  <si>
    <t>Projektna pisarna</t>
  </si>
  <si>
    <t>Sestankovalnica</t>
  </si>
  <si>
    <t>Sejna soba za minimalno 12 oseb</t>
  </si>
  <si>
    <t>Skladišče materiala</t>
  </si>
  <si>
    <t>Sanitarije za zaposlene - za blagajno (5 oseb) (M+Ž+GO)</t>
  </si>
  <si>
    <t>Garderoba za zaposlene (10-15 ljudi)</t>
  </si>
  <si>
    <t>Sanitarije za zaposlene - za upravo (15 oseb) (M+Ž+GO) + tuš</t>
  </si>
  <si>
    <t>Čajna kuhinja in čakalnica za (poslovne) obiskovalce / zaposlene</t>
  </si>
  <si>
    <t>Sistemska soba za strežnik</t>
  </si>
  <si>
    <t>Prostori za čistila (v vsakem nadstropju / funkcionalnem sklopu)</t>
  </si>
  <si>
    <t>Tehnični prostor - strojnica</t>
  </si>
  <si>
    <t>Tehnični prostor - elektro prostor</t>
  </si>
  <si>
    <t>Varnostna soba</t>
  </si>
  <si>
    <t>Prostor za sef</t>
  </si>
  <si>
    <t>Naravovarstveni center (NVC)</t>
  </si>
  <si>
    <t>C</t>
  </si>
  <si>
    <t>Recepcija</t>
  </si>
  <si>
    <t>Razstavni prostor</t>
  </si>
  <si>
    <t>Predavalnica in večnamenski protokolarni prostor</t>
  </si>
  <si>
    <t>Sanitarije in garderobe za obiskovalce</t>
  </si>
  <si>
    <t>Prostor za čistila</t>
  </si>
  <si>
    <t>Tehnični prostor - skladišče artefaktov</t>
  </si>
  <si>
    <t>D</t>
  </si>
  <si>
    <t>Kavarna</t>
  </si>
  <si>
    <t>Postrežni pult</t>
  </si>
  <si>
    <t>Notranji prostor kavarne</t>
  </si>
  <si>
    <t>Skladišče pijač</t>
  </si>
  <si>
    <t>Sanitarije za obiskovalce</t>
  </si>
  <si>
    <t>E</t>
  </si>
  <si>
    <t>Komunikacije</t>
  </si>
  <si>
    <t>F</t>
  </si>
  <si>
    <t>Zunanji prostori</t>
  </si>
  <si>
    <t>Soba za prvo pomoč</t>
  </si>
  <si>
    <t>Samopostrežna blagajna</t>
  </si>
  <si>
    <t>Garderobe / omarice za obiskovalce</t>
  </si>
  <si>
    <t>Sanitarije za obiskovalce (M+Ž+GO+previjalnica)</t>
  </si>
  <si>
    <t>A.1</t>
  </si>
  <si>
    <t>A.2</t>
  </si>
  <si>
    <t>A.3</t>
  </si>
  <si>
    <t>A.5</t>
  </si>
  <si>
    <t>A.6</t>
  </si>
  <si>
    <t>A.7</t>
  </si>
  <si>
    <t>A.8</t>
  </si>
  <si>
    <t>A.9</t>
  </si>
  <si>
    <t>A.10</t>
  </si>
  <si>
    <t>A.11</t>
  </si>
  <si>
    <t>Pisarna za mirno delo - 1 delovno mesto</t>
  </si>
  <si>
    <t>B.1</t>
  </si>
  <si>
    <t>B.2</t>
  </si>
  <si>
    <t>B.3</t>
  </si>
  <si>
    <t>B.4</t>
  </si>
  <si>
    <t>B.5</t>
  </si>
  <si>
    <t>B.6</t>
  </si>
  <si>
    <t>B.7</t>
  </si>
  <si>
    <t>B.8</t>
  </si>
  <si>
    <t>B.9</t>
  </si>
  <si>
    <t>B.10</t>
  </si>
  <si>
    <t>B.11</t>
  </si>
  <si>
    <t>B.12</t>
  </si>
  <si>
    <t>B.13</t>
  </si>
  <si>
    <t>B.14</t>
  </si>
  <si>
    <t>B.16</t>
  </si>
  <si>
    <t>B.17</t>
  </si>
  <si>
    <t>B.19</t>
  </si>
  <si>
    <t>B.20</t>
  </si>
  <si>
    <t>B.21</t>
  </si>
  <si>
    <t>B.22</t>
  </si>
  <si>
    <t>B.23</t>
  </si>
  <si>
    <t>B.24</t>
  </si>
  <si>
    <t>C.1</t>
  </si>
  <si>
    <t>C.2</t>
  </si>
  <si>
    <t>C.3</t>
  </si>
  <si>
    <t>C.4</t>
  </si>
  <si>
    <t>C.6</t>
  </si>
  <si>
    <t>D.1</t>
  </si>
  <si>
    <t>D.2</t>
  </si>
  <si>
    <t>D.3</t>
  </si>
  <si>
    <t>D.4</t>
  </si>
  <si>
    <t>E.1</t>
  </si>
  <si>
    <t>D.5</t>
  </si>
  <si>
    <t>Pisarna kadrovske službe - 1 delovno mesto</t>
  </si>
  <si>
    <t>Pisarna tajništva - 1 delovno mesto</t>
  </si>
  <si>
    <t>C.5.2</t>
  </si>
  <si>
    <t>C.5.1</t>
  </si>
  <si>
    <t>B.15.1</t>
  </si>
  <si>
    <t>B.15.2</t>
  </si>
  <si>
    <t>B.18.1</t>
  </si>
  <si>
    <t>B.18.2</t>
  </si>
  <si>
    <t>B.18.3</t>
  </si>
  <si>
    <t>A.4.1</t>
  </si>
  <si>
    <t>A.4.2</t>
  </si>
  <si>
    <t>A.4.3</t>
  </si>
  <si>
    <t>A.4.4</t>
  </si>
  <si>
    <t>Odprt prodajni del / trgovina in informacijski pult - TIC</t>
  </si>
  <si>
    <t>A.12</t>
  </si>
  <si>
    <t>Garderobni prostor / omarice in sanitarije za zaposlene v kavarni</t>
  </si>
  <si>
    <t>F.1</t>
  </si>
  <si>
    <t>Zunanji trg</t>
  </si>
  <si>
    <t>Notranji trg - prireditvena površina</t>
  </si>
  <si>
    <t>F.2</t>
  </si>
  <si>
    <t>F.3</t>
  </si>
  <si>
    <t>Površina za parkiranje koles</t>
  </si>
  <si>
    <t>A.I SKUPAJ</t>
  </si>
  <si>
    <t>A.II SKUPAJ</t>
  </si>
  <si>
    <t>B.I SKUPAJ</t>
  </si>
  <si>
    <t>B.II SKUPAJ</t>
  </si>
  <si>
    <t>C. SKUPAJ</t>
  </si>
  <si>
    <t>D. SKUPAJ</t>
  </si>
  <si>
    <t>F. SKUPAJ</t>
  </si>
  <si>
    <t>E. SKUPAJ</t>
  </si>
  <si>
    <t>oznaka</t>
  </si>
  <si>
    <t>ime prostora</t>
  </si>
  <si>
    <t>število prostorov</t>
  </si>
  <si>
    <t>Skupaj neto programski prostori (A+B+C+D+E)</t>
  </si>
  <si>
    <t>Skupaj bruto programski prostori (A+B+C+D+E) ocenjeno + 15%</t>
  </si>
  <si>
    <t>/</t>
  </si>
  <si>
    <t>Skupaj minimalno zemljišče (A+B+C+D+E+F)</t>
  </si>
  <si>
    <t>Vhodni kompleks s trgom</t>
  </si>
  <si>
    <t>velikost
 (m2)</t>
  </si>
  <si>
    <t>velikost natečajna rešitev
 (m2)</t>
  </si>
  <si>
    <t>Stopnišča, hodniki, dvigala (cca. 22%) nad zemljo</t>
  </si>
  <si>
    <t>% 
natečajna rešitev</t>
  </si>
  <si>
    <t>Soba za dojenje</t>
  </si>
  <si>
    <t>A.13</t>
  </si>
  <si>
    <t>Pokrita vhodna ploščad</t>
  </si>
  <si>
    <t>C.4.1</t>
  </si>
  <si>
    <t>D.2.1</t>
  </si>
  <si>
    <t>Objekt GOI</t>
  </si>
  <si>
    <t>Notranja oprema objekta</t>
  </si>
  <si>
    <t>Komunalni priključki</t>
  </si>
  <si>
    <t>Postavka</t>
  </si>
  <si>
    <t>Enota</t>
  </si>
  <si>
    <t>Količina</t>
  </si>
  <si>
    <t>Cena na enoto (EUR)</t>
  </si>
  <si>
    <t>Skupaj (EUR)</t>
  </si>
  <si>
    <t>m²</t>
  </si>
  <si>
    <t>Zunanja ureditev (brez komunalnih priključkov)</t>
  </si>
  <si>
    <t>EUR</t>
  </si>
  <si>
    <t>Živa ograja (rušitev in graditev)</t>
  </si>
  <si>
    <t>tm</t>
  </si>
  <si>
    <t>SKUPAJ</t>
  </si>
  <si>
    <t>vrednosti natečajne rešitve</t>
  </si>
  <si>
    <t>Vrednost investicije, vrednost GOI del (nat. obm.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</si>
</sst>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0.0%"/>
  </numFmts>
  <fonts count="2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sz val="24"/>
      <color theme="1"/>
      <name val="Montserrat"/>
      <charset val="238"/>
    </font>
    <font>
      <sz val="11"/>
      <color theme="1"/>
      <name val="Montserrat"/>
      <charset val="238"/>
    </font>
    <font>
      <b/>
      <sz val="14"/>
      <color theme="1"/>
      <name val="Montserrat"/>
      <charset val="238"/>
    </font>
    <font>
      <b/>
      <sz val="11"/>
      <color theme="1"/>
      <name val="Montserrat"/>
      <charset val="238"/>
    </font>
    <font>
      <sz val="14"/>
      <color theme="1"/>
      <name val="Montserrat"/>
      <charset val="238"/>
    </font>
    <font>
      <sz val="11"/>
      <color theme="1"/>
      <name val="Source Sans Pro"/>
      <family val="2"/>
    </font>
    <font>
      <sz val="11"/>
      <name val="Source Sans Pro"/>
      <family val="2"/>
    </font>
    <font>
      <b/>
      <sz val="24"/>
      <color theme="1"/>
      <name val="Montserrat"/>
      <charset val="238"/>
    </font>
    <font>
      <b/>
      <sz val="11"/>
      <name val="Montserrat"/>
      <charset val="238"/>
    </font>
    <font>
      <sz val="11"/>
      <color rgb="FFFF0000"/>
      <name val="Source Sans Pro"/>
      <family val="2"/>
    </font>
    <font>
      <b/>
      <sz val="14"/>
      <color rgb="FFFF0000"/>
      <name val="Montserrat"/>
      <charset val="238"/>
    </font>
    <font>
      <b/>
      <sz val="11"/>
      <color rgb="FFFF0000"/>
      <name val="Montserrat"/>
      <charset val="238"/>
    </font>
    <font>
      <sz val="11"/>
      <color rgb="FFFF0000"/>
      <name val="Source Sans Pro"/>
      <family val="2"/>
      <charset val="238"/>
    </font>
    <font>
      <sz val="14"/>
      <color rgb="FFFF0000"/>
      <name val="Montserrat"/>
      <charset val="238"/>
    </font>
    <font>
      <b/>
      <sz val="24"/>
      <color theme="1"/>
      <name val="Montserrat Regular"/>
    </font>
    <font>
      <sz val="11"/>
      <color theme="1"/>
      <name val="Source Sans Pro"/>
    </font>
    <font>
      <sz val="11"/>
      <color rgb="FFFF0000"/>
      <name val="Source Sans Pro"/>
    </font>
  </fonts>
  <fills count="12">
    <fill>
      <patternFill patternType="none"/>
    </fill>
    <fill>
      <patternFill patternType="gray125"/>
    </fill>
    <fill>
      <patternFill patternType="solid">
        <fgColor rgb="FFF5D7B9"/>
        <bgColor indexed="64"/>
      </patternFill>
    </fill>
    <fill>
      <patternFill patternType="solid">
        <fgColor rgb="FFD9BFDC"/>
        <bgColor indexed="64"/>
      </patternFill>
    </fill>
    <fill>
      <patternFill patternType="solid">
        <fgColor rgb="FFD09996"/>
        <bgColor indexed="64"/>
      </patternFill>
    </fill>
    <fill>
      <patternFill patternType="solid">
        <fgColor rgb="FF9FCBDA"/>
        <bgColor indexed="64"/>
      </patternFill>
    </fill>
    <fill>
      <patternFill patternType="solid">
        <fgColor rgb="FFACBA8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9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4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6" fillId="2" borderId="6" xfId="0" applyFont="1" applyFill="1" applyBorder="1"/>
    <xf numFmtId="0" fontId="6" fillId="2" borderId="6" xfId="0" applyFont="1" applyFill="1" applyBorder="1" applyAlignment="1">
      <alignment horizontal="center"/>
    </xf>
    <xf numFmtId="0" fontId="6" fillId="2" borderId="3" xfId="0" applyFont="1" applyFill="1" applyBorder="1"/>
    <xf numFmtId="0" fontId="5" fillId="2" borderId="2" xfId="0" applyFont="1" applyFill="1" applyBorder="1" applyAlignment="1">
      <alignment horizontal="left"/>
    </xf>
    <xf numFmtId="0" fontId="5" fillId="2" borderId="6" xfId="0" applyFont="1" applyFill="1" applyBorder="1"/>
    <xf numFmtId="0" fontId="5" fillId="2" borderId="6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right"/>
    </xf>
    <xf numFmtId="0" fontId="5" fillId="0" borderId="3" xfId="0" applyFont="1" applyBorder="1"/>
    <xf numFmtId="0" fontId="8" fillId="7" borderId="4" xfId="0" applyFont="1" applyFill="1" applyBorder="1" applyAlignment="1">
      <alignment horizontal="left"/>
    </xf>
    <xf numFmtId="0" fontId="9" fillId="7" borderId="4" xfId="0" applyFont="1" applyFill="1" applyBorder="1"/>
    <xf numFmtId="0" fontId="8" fillId="7" borderId="4" xfId="0" applyFont="1" applyFill="1" applyBorder="1" applyAlignment="1">
      <alignment horizontal="center"/>
    </xf>
    <xf numFmtId="0" fontId="8" fillId="7" borderId="0" xfId="0" applyFont="1" applyFill="1"/>
    <xf numFmtId="0" fontId="8" fillId="7" borderId="1" xfId="0" applyFont="1" applyFill="1" applyBorder="1" applyAlignment="1">
      <alignment horizontal="left"/>
    </xf>
    <xf numFmtId="0" fontId="9" fillId="7" borderId="1" xfId="0" applyFont="1" applyFill="1" applyBorder="1"/>
    <xf numFmtId="0" fontId="8" fillId="7" borderId="1" xfId="0" applyFont="1" applyFill="1" applyBorder="1" applyAlignment="1">
      <alignment horizontal="center"/>
    </xf>
    <xf numFmtId="0" fontId="8" fillId="7" borderId="7" xfId="0" applyFont="1" applyFill="1" applyBorder="1" applyAlignment="1">
      <alignment horizontal="left"/>
    </xf>
    <xf numFmtId="0" fontId="8" fillId="7" borderId="7" xfId="0" applyFont="1" applyFill="1" applyBorder="1"/>
    <xf numFmtId="0" fontId="8" fillId="7" borderId="7" xfId="0" applyFont="1" applyFill="1" applyBorder="1" applyAlignment="1">
      <alignment horizontal="center"/>
    </xf>
    <xf numFmtId="0" fontId="5" fillId="7" borderId="0" xfId="0" applyFont="1" applyFill="1"/>
    <xf numFmtId="0" fontId="8" fillId="7" borderId="0" xfId="0" applyFont="1" applyFill="1" applyAlignment="1">
      <alignment horizontal="left"/>
    </xf>
    <xf numFmtId="0" fontId="8" fillId="7" borderId="0" xfId="0" applyFont="1" applyFill="1" applyAlignment="1">
      <alignment horizontal="center"/>
    </xf>
    <xf numFmtId="0" fontId="8" fillId="7" borderId="1" xfId="0" applyFont="1" applyFill="1" applyBorder="1"/>
    <xf numFmtId="0" fontId="8" fillId="7" borderId="9" xfId="0" applyFont="1" applyFill="1" applyBorder="1"/>
    <xf numFmtId="0" fontId="3" fillId="0" borderId="6" xfId="0" applyFont="1" applyBorder="1"/>
    <xf numFmtId="0" fontId="3" fillId="0" borderId="3" xfId="0" applyFont="1" applyBorder="1"/>
    <xf numFmtId="0" fontId="10" fillId="7" borderId="2" xfId="0" applyFont="1" applyFill="1" applyBorder="1" applyAlignment="1">
      <alignment horizontal="left"/>
    </xf>
    <xf numFmtId="0" fontId="3" fillId="7" borderId="6" xfId="0" applyFont="1" applyFill="1" applyBorder="1"/>
    <xf numFmtId="0" fontId="3" fillId="7" borderId="6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left"/>
    </xf>
    <xf numFmtId="0" fontId="5" fillId="3" borderId="6" xfId="0" applyFont="1" applyFill="1" applyBorder="1"/>
    <xf numFmtId="0" fontId="5" fillId="3" borderId="6" xfId="0" applyFont="1" applyFill="1" applyBorder="1" applyAlignment="1">
      <alignment horizontal="center"/>
    </xf>
    <xf numFmtId="0" fontId="4" fillId="7" borderId="0" xfId="0" applyFont="1" applyFill="1" applyAlignment="1">
      <alignment horizontal="left"/>
    </xf>
    <xf numFmtId="0" fontId="4" fillId="7" borderId="0" xfId="0" applyFont="1" applyFill="1"/>
    <xf numFmtId="0" fontId="4" fillId="7" borderId="0" xfId="0" applyFont="1" applyFill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6" xfId="0" applyFont="1" applyFill="1" applyBorder="1"/>
    <xf numFmtId="0" fontId="6" fillId="3" borderId="6" xfId="0" applyFont="1" applyFill="1" applyBorder="1" applyAlignment="1">
      <alignment horizontal="center"/>
    </xf>
    <xf numFmtId="0" fontId="6" fillId="3" borderId="3" xfId="0" applyFont="1" applyFill="1" applyBorder="1"/>
    <xf numFmtId="0" fontId="8" fillId="7" borderId="4" xfId="0" applyFont="1" applyFill="1" applyBorder="1"/>
    <xf numFmtId="0" fontId="6" fillId="3" borderId="6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right"/>
    </xf>
    <xf numFmtId="0" fontId="11" fillId="3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left"/>
    </xf>
    <xf numFmtId="0" fontId="5" fillId="4" borderId="6" xfId="0" applyFont="1" applyFill="1" applyBorder="1"/>
    <xf numFmtId="0" fontId="5" fillId="4" borderId="6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right"/>
    </xf>
    <xf numFmtId="0" fontId="6" fillId="4" borderId="1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left"/>
    </xf>
    <xf numFmtId="0" fontId="6" fillId="5" borderId="6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left"/>
    </xf>
    <xf numFmtId="0" fontId="5" fillId="5" borderId="6" xfId="0" applyFont="1" applyFill="1" applyBorder="1"/>
    <xf numFmtId="0" fontId="5" fillId="5" borderId="6" xfId="0" applyFont="1" applyFill="1" applyBorder="1" applyAlignment="1">
      <alignment horizontal="center"/>
    </xf>
    <xf numFmtId="0" fontId="5" fillId="8" borderId="2" xfId="0" applyFont="1" applyFill="1" applyBorder="1" applyAlignment="1">
      <alignment horizontal="left"/>
    </xf>
    <xf numFmtId="0" fontId="5" fillId="8" borderId="6" xfId="0" applyFont="1" applyFill="1" applyBorder="1"/>
    <xf numFmtId="0" fontId="5" fillId="8" borderId="6" xfId="0" applyFont="1" applyFill="1" applyBorder="1" applyAlignment="1">
      <alignment horizontal="center"/>
    </xf>
    <xf numFmtId="0" fontId="6" fillId="8" borderId="2" xfId="0" applyFont="1" applyFill="1" applyBorder="1" applyAlignment="1">
      <alignment horizontal="left"/>
    </xf>
    <xf numFmtId="0" fontId="6" fillId="8" borderId="6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left"/>
    </xf>
    <xf numFmtId="0" fontId="5" fillId="6" borderId="6" xfId="0" applyFont="1" applyFill="1" applyBorder="1"/>
    <xf numFmtId="0" fontId="5" fillId="6" borderId="6" xfId="0" applyFont="1" applyFill="1" applyBorder="1" applyAlignment="1">
      <alignment horizontal="center"/>
    </xf>
    <xf numFmtId="0" fontId="5" fillId="6" borderId="3" xfId="0" applyFont="1" applyFill="1" applyBorder="1"/>
    <xf numFmtId="0" fontId="6" fillId="6" borderId="2" xfId="0" applyFont="1" applyFill="1" applyBorder="1" applyAlignment="1">
      <alignment horizontal="left"/>
    </xf>
    <xf numFmtId="0" fontId="6" fillId="6" borderId="6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center"/>
    </xf>
    <xf numFmtId="165" fontId="8" fillId="7" borderId="7" xfId="1" applyNumberFormat="1" applyFont="1" applyFill="1" applyBorder="1"/>
    <xf numFmtId="9" fontId="6" fillId="4" borderId="1" xfId="1" applyFont="1" applyFill="1" applyBorder="1"/>
    <xf numFmtId="165" fontId="8" fillId="7" borderId="1" xfId="1" applyNumberFormat="1" applyFont="1" applyFill="1" applyBorder="1"/>
    <xf numFmtId="165" fontId="6" fillId="3" borderId="1" xfId="1" applyNumberFormat="1" applyFont="1" applyFill="1" applyBorder="1"/>
    <xf numFmtId="0" fontId="6" fillId="7" borderId="0" xfId="0" applyFont="1" applyFill="1" applyAlignment="1">
      <alignment horizontal="left"/>
    </xf>
    <xf numFmtId="0" fontId="6" fillId="7" borderId="0" xfId="0" applyFont="1" applyFill="1" applyAlignment="1">
      <alignment horizontal="right"/>
    </xf>
    <xf numFmtId="0" fontId="6" fillId="7" borderId="0" xfId="0" applyFont="1" applyFill="1" applyAlignment="1">
      <alignment horizontal="center"/>
    </xf>
    <xf numFmtId="0" fontId="6" fillId="7" borderId="0" xfId="0" applyFont="1" applyFill="1"/>
    <xf numFmtId="0" fontId="6" fillId="8" borderId="3" xfId="0" applyFont="1" applyFill="1" applyBorder="1" applyAlignment="1">
      <alignment horizontal="right"/>
    </xf>
    <xf numFmtId="165" fontId="8" fillId="7" borderId="4" xfId="1" applyNumberFormat="1" applyFont="1" applyFill="1" applyBorder="1"/>
    <xf numFmtId="0" fontId="8" fillId="7" borderId="11" xfId="0" applyFont="1" applyFill="1" applyBorder="1" applyAlignment="1">
      <alignment horizontal="center"/>
    </xf>
    <xf numFmtId="165" fontId="8" fillId="7" borderId="11" xfId="1" applyNumberFormat="1" applyFont="1" applyFill="1" applyBorder="1"/>
    <xf numFmtId="0" fontId="5" fillId="9" borderId="2" xfId="0" applyFont="1" applyFill="1" applyBorder="1" applyAlignment="1">
      <alignment horizontal="left"/>
    </xf>
    <xf numFmtId="0" fontId="5" fillId="9" borderId="6" xfId="0" applyFont="1" applyFill="1" applyBorder="1"/>
    <xf numFmtId="0" fontId="5" fillId="9" borderId="6" xfId="0" applyFont="1" applyFill="1" applyBorder="1" applyAlignment="1">
      <alignment horizontal="center"/>
    </xf>
    <xf numFmtId="9" fontId="5" fillId="9" borderId="3" xfId="1" applyFont="1" applyFill="1" applyBorder="1"/>
    <xf numFmtId="9" fontId="5" fillId="3" borderId="3" xfId="1" applyFont="1" applyFill="1" applyBorder="1"/>
    <xf numFmtId="9" fontId="5" fillId="4" borderId="3" xfId="1" applyFont="1" applyFill="1" applyBorder="1"/>
    <xf numFmtId="9" fontId="5" fillId="5" borderId="3" xfId="1" applyFont="1" applyFill="1" applyBorder="1"/>
    <xf numFmtId="0" fontId="8" fillId="7" borderId="8" xfId="0" applyFont="1" applyFill="1" applyBorder="1" applyAlignment="1">
      <alignment horizontal="left"/>
    </xf>
    <xf numFmtId="0" fontId="8" fillId="7" borderId="9" xfId="0" applyFont="1" applyFill="1" applyBorder="1" applyAlignment="1">
      <alignment horizontal="center"/>
    </xf>
    <xf numFmtId="0" fontId="8" fillId="0" borderId="4" xfId="0" applyFont="1" applyBorder="1"/>
    <xf numFmtId="0" fontId="5" fillId="7" borderId="10" xfId="0" applyFont="1" applyFill="1" applyBorder="1" applyAlignment="1">
      <alignment horizontal="left"/>
    </xf>
    <xf numFmtId="0" fontId="5" fillId="7" borderId="0" xfId="0" applyFont="1" applyFill="1" applyAlignment="1">
      <alignment horizontal="center"/>
    </xf>
    <xf numFmtId="9" fontId="5" fillId="2" borderId="3" xfId="1" applyFont="1" applyFill="1" applyBorder="1"/>
    <xf numFmtId="9" fontId="5" fillId="8" borderId="3" xfId="1" applyFont="1" applyFill="1" applyBorder="1"/>
    <xf numFmtId="0" fontId="5" fillId="7" borderId="2" xfId="0" applyFont="1" applyFill="1" applyBorder="1" applyAlignment="1">
      <alignment horizontal="left"/>
    </xf>
    <xf numFmtId="0" fontId="5" fillId="7" borderId="6" xfId="0" applyFont="1" applyFill="1" applyBorder="1"/>
    <xf numFmtId="0" fontId="5" fillId="7" borderId="6" xfId="0" applyFont="1" applyFill="1" applyBorder="1" applyAlignment="1">
      <alignment horizontal="center"/>
    </xf>
    <xf numFmtId="0" fontId="8" fillId="7" borderId="6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horizontal="right" wrapText="1"/>
    </xf>
    <xf numFmtId="164" fontId="8" fillId="7" borderId="2" xfId="0" applyNumberFormat="1" applyFont="1" applyFill="1" applyBorder="1" applyAlignment="1">
      <alignment horizontal="right" wrapText="1"/>
    </xf>
    <xf numFmtId="0" fontId="8" fillId="7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left" wrapText="1"/>
    </xf>
    <xf numFmtId="0" fontId="7" fillId="9" borderId="2" xfId="0" applyFont="1" applyFill="1" applyBorder="1" applyAlignment="1">
      <alignment horizontal="left"/>
    </xf>
    <xf numFmtId="0" fontId="7" fillId="9" borderId="6" xfId="0" applyFont="1" applyFill="1" applyBorder="1"/>
    <xf numFmtId="0" fontId="7" fillId="9" borderId="6" xfId="0" applyFont="1" applyFill="1" applyBorder="1" applyAlignment="1">
      <alignment horizontal="center"/>
    </xf>
    <xf numFmtId="9" fontId="7" fillId="9" borderId="3" xfId="1" applyFont="1" applyFill="1" applyBorder="1"/>
    <xf numFmtId="9" fontId="11" fillId="5" borderId="1" xfId="1" applyFont="1" applyFill="1" applyBorder="1"/>
    <xf numFmtId="9" fontId="6" fillId="6" borderId="1" xfId="1" applyFont="1" applyFill="1" applyBorder="1"/>
    <xf numFmtId="9" fontId="6" fillId="8" borderId="1" xfId="1" applyFont="1" applyFill="1" applyBorder="1"/>
    <xf numFmtId="165" fontId="11" fillId="3" borderId="1" xfId="1" applyNumberFormat="1" applyFont="1" applyFill="1" applyBorder="1"/>
    <xf numFmtId="165" fontId="6" fillId="2" borderId="1" xfId="1" applyNumberFormat="1" applyFont="1" applyFill="1" applyBorder="1"/>
    <xf numFmtId="0" fontId="14" fillId="2" borderId="1" xfId="0" applyFont="1" applyFill="1" applyBorder="1"/>
    <xf numFmtId="165" fontId="8" fillId="0" borderId="1" xfId="1" applyNumberFormat="1" applyFont="1" applyBorder="1"/>
    <xf numFmtId="0" fontId="12" fillId="7" borderId="1" xfId="0" applyFont="1" applyFill="1" applyBorder="1" applyAlignment="1">
      <alignment horizontal="right" wrapText="1"/>
    </xf>
    <xf numFmtId="164" fontId="3" fillId="7" borderId="6" xfId="0" applyNumberFormat="1" applyFont="1" applyFill="1" applyBorder="1" applyAlignment="1">
      <alignment horizontal="right"/>
    </xf>
    <xf numFmtId="164" fontId="8" fillId="7" borderId="0" xfId="0" applyNumberFormat="1" applyFont="1" applyFill="1" applyAlignment="1">
      <alignment horizontal="right"/>
    </xf>
    <xf numFmtId="164" fontId="5" fillId="7" borderId="6" xfId="0" applyNumberFormat="1" applyFont="1" applyFill="1" applyBorder="1" applyAlignment="1">
      <alignment horizontal="right"/>
    </xf>
    <xf numFmtId="164" fontId="5" fillId="2" borderId="6" xfId="0" applyNumberFormat="1" applyFont="1" applyFill="1" applyBorder="1" applyAlignment="1">
      <alignment horizontal="right"/>
    </xf>
    <xf numFmtId="164" fontId="5" fillId="7" borderId="0" xfId="0" applyNumberFormat="1" applyFont="1" applyFill="1" applyAlignment="1">
      <alignment horizontal="right"/>
    </xf>
    <xf numFmtId="164" fontId="6" fillId="2" borderId="6" xfId="0" applyNumberFormat="1" applyFont="1" applyFill="1" applyBorder="1" applyAlignment="1">
      <alignment horizontal="right"/>
    </xf>
    <xf numFmtId="164" fontId="8" fillId="7" borderId="5" xfId="0" applyNumberFormat="1" applyFont="1" applyFill="1" applyBorder="1" applyAlignment="1">
      <alignment horizontal="right"/>
    </xf>
    <xf numFmtId="164" fontId="8" fillId="7" borderId="2" xfId="0" applyNumberFormat="1" applyFont="1" applyFill="1" applyBorder="1" applyAlignment="1">
      <alignment horizontal="right"/>
    </xf>
    <xf numFmtId="164" fontId="8" fillId="7" borderId="8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right"/>
    </xf>
    <xf numFmtId="164" fontId="4" fillId="7" borderId="0" xfId="0" applyNumberFormat="1" applyFont="1" applyFill="1" applyAlignment="1">
      <alignment horizontal="right"/>
    </xf>
    <xf numFmtId="164" fontId="5" fillId="3" borderId="6" xfId="0" applyNumberFormat="1" applyFont="1" applyFill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2" xfId="0" applyNumberFormat="1" applyFont="1" applyFill="1" applyBorder="1" applyAlignment="1">
      <alignment horizontal="right"/>
    </xf>
    <xf numFmtId="164" fontId="8" fillId="7" borderId="9" xfId="0" applyNumberFormat="1" applyFont="1" applyFill="1" applyBorder="1" applyAlignment="1">
      <alignment horizontal="right"/>
    </xf>
    <xf numFmtId="164" fontId="11" fillId="3" borderId="6" xfId="0" applyNumberFormat="1" applyFont="1" applyFill="1" applyBorder="1" applyAlignment="1">
      <alignment horizontal="right"/>
    </xf>
    <xf numFmtId="164" fontId="5" fillId="4" borderId="6" xfId="0" applyNumberFormat="1" applyFont="1" applyFill="1" applyBorder="1" applyAlignment="1">
      <alignment horizontal="right"/>
    </xf>
    <xf numFmtId="164" fontId="6" fillId="4" borderId="6" xfId="0" applyNumberFormat="1" applyFont="1" applyFill="1" applyBorder="1" applyAlignment="1">
      <alignment horizontal="right"/>
    </xf>
    <xf numFmtId="164" fontId="5" fillId="5" borderId="6" xfId="0" applyNumberFormat="1" applyFont="1" applyFill="1" applyBorder="1" applyAlignment="1">
      <alignment horizontal="right"/>
    </xf>
    <xf numFmtId="164" fontId="6" fillId="5" borderId="6" xfId="0" applyNumberFormat="1" applyFont="1" applyFill="1" applyBorder="1" applyAlignment="1">
      <alignment horizontal="right"/>
    </xf>
    <xf numFmtId="164" fontId="5" fillId="8" borderId="6" xfId="0" applyNumberFormat="1" applyFont="1" applyFill="1" applyBorder="1" applyAlignment="1">
      <alignment horizontal="right"/>
    </xf>
    <xf numFmtId="164" fontId="8" fillId="7" borderId="10" xfId="0" applyNumberFormat="1" applyFont="1" applyFill="1" applyBorder="1" applyAlignment="1">
      <alignment horizontal="right"/>
    </xf>
    <xf numFmtId="164" fontId="6" fillId="8" borderId="6" xfId="0" applyNumberFormat="1" applyFont="1" applyFill="1" applyBorder="1" applyAlignment="1">
      <alignment horizontal="right"/>
    </xf>
    <xf numFmtId="164" fontId="6" fillId="7" borderId="0" xfId="0" applyNumberFormat="1" applyFont="1" applyFill="1" applyAlignment="1">
      <alignment horizontal="right"/>
    </xf>
    <xf numFmtId="164" fontId="5" fillId="9" borderId="6" xfId="0" applyNumberFormat="1" applyFont="1" applyFill="1" applyBorder="1" applyAlignment="1">
      <alignment horizontal="right"/>
    </xf>
    <xf numFmtId="164" fontId="7" fillId="9" borderId="6" xfId="0" applyNumberFormat="1" applyFont="1" applyFill="1" applyBorder="1" applyAlignment="1">
      <alignment horizontal="right"/>
    </xf>
    <xf numFmtId="164" fontId="5" fillId="6" borderId="6" xfId="0" applyNumberFormat="1" applyFont="1" applyFill="1" applyBorder="1" applyAlignment="1">
      <alignment horizontal="right"/>
    </xf>
    <xf numFmtId="164" fontId="6" fillId="6" borderId="6" xfId="0" applyNumberFormat="1" applyFont="1" applyFill="1" applyBorder="1" applyAlignment="1">
      <alignment horizontal="right"/>
    </xf>
    <xf numFmtId="164" fontId="8" fillId="0" borderId="0" xfId="0" applyNumberFormat="1" applyFont="1" applyAlignment="1">
      <alignment horizontal="right"/>
    </xf>
    <xf numFmtId="0" fontId="14" fillId="2" borderId="6" xfId="0" applyFont="1" applyFill="1" applyBorder="1"/>
    <xf numFmtId="164" fontId="13" fillId="2" borderId="2" xfId="0" applyNumberFormat="1" applyFont="1" applyFill="1" applyBorder="1" applyAlignment="1">
      <alignment horizontal="right"/>
    </xf>
    <xf numFmtId="9" fontId="13" fillId="2" borderId="3" xfId="1" applyFont="1" applyFill="1" applyBorder="1"/>
    <xf numFmtId="165" fontId="15" fillId="7" borderId="4" xfId="1" applyNumberFormat="1" applyFont="1" applyFill="1" applyBorder="1"/>
    <xf numFmtId="165" fontId="14" fillId="2" borderId="1" xfId="1" applyNumberFormat="1" applyFont="1" applyFill="1" applyBorder="1"/>
    <xf numFmtId="164" fontId="15" fillId="7" borderId="5" xfId="0" applyNumberFormat="1" applyFont="1" applyFill="1" applyBorder="1" applyAlignment="1">
      <alignment horizontal="right"/>
    </xf>
    <xf numFmtId="164" fontId="15" fillId="7" borderId="2" xfId="0" applyNumberFormat="1" applyFont="1" applyFill="1" applyBorder="1" applyAlignment="1">
      <alignment horizontal="right"/>
    </xf>
    <xf numFmtId="165" fontId="15" fillId="7" borderId="1" xfId="1" applyNumberFormat="1" applyFont="1" applyFill="1" applyBorder="1"/>
    <xf numFmtId="164" fontId="14" fillId="2" borderId="6" xfId="0" applyNumberFormat="1" applyFont="1" applyFill="1" applyBorder="1" applyAlignment="1">
      <alignment horizontal="right"/>
    </xf>
    <xf numFmtId="164" fontId="15" fillId="0" borderId="1" xfId="0" applyNumberFormat="1" applyFont="1" applyBorder="1"/>
    <xf numFmtId="0" fontId="8" fillId="3" borderId="6" xfId="0" applyFont="1" applyFill="1" applyBorder="1"/>
    <xf numFmtId="164" fontId="13" fillId="3" borderId="2" xfId="0" applyNumberFormat="1" applyFont="1" applyFill="1" applyBorder="1"/>
    <xf numFmtId="9" fontId="13" fillId="3" borderId="3" xfId="1" applyFont="1" applyFill="1" applyBorder="1"/>
    <xf numFmtId="165" fontId="15" fillId="7" borderId="11" xfId="1" applyNumberFormat="1" applyFont="1" applyFill="1" applyBorder="1"/>
    <xf numFmtId="165" fontId="15" fillId="7" borderId="7" xfId="1" applyNumberFormat="1" applyFont="1" applyFill="1" applyBorder="1"/>
    <xf numFmtId="164" fontId="14" fillId="3" borderId="2" xfId="0" applyNumberFormat="1" applyFont="1" applyFill="1" applyBorder="1" applyAlignment="1">
      <alignment horizontal="right"/>
    </xf>
    <xf numFmtId="165" fontId="14" fillId="3" borderId="1" xfId="1" applyNumberFormat="1" applyFont="1" applyFill="1" applyBorder="1"/>
    <xf numFmtId="164" fontId="14" fillId="3" borderId="6" xfId="0" applyNumberFormat="1" applyFont="1" applyFill="1" applyBorder="1" applyAlignment="1">
      <alignment horizontal="right"/>
    </xf>
    <xf numFmtId="164" fontId="14" fillId="4" borderId="6" xfId="0" applyNumberFormat="1" applyFont="1" applyFill="1" applyBorder="1" applyAlignment="1">
      <alignment horizontal="right"/>
    </xf>
    <xf numFmtId="9" fontId="14" fillId="4" borderId="1" xfId="1" applyFont="1" applyFill="1" applyBorder="1"/>
    <xf numFmtId="164" fontId="13" fillId="4" borderId="6" xfId="0" applyNumberFormat="1" applyFont="1" applyFill="1" applyBorder="1" applyAlignment="1">
      <alignment horizontal="right"/>
    </xf>
    <xf numFmtId="9" fontId="13" fillId="4" borderId="3" xfId="1" applyFont="1" applyFill="1" applyBorder="1"/>
    <xf numFmtId="164" fontId="13" fillId="9" borderId="6" xfId="0" applyNumberFormat="1" applyFont="1" applyFill="1" applyBorder="1" applyAlignment="1">
      <alignment horizontal="right"/>
    </xf>
    <xf numFmtId="9" fontId="13" fillId="9" borderId="3" xfId="1" applyFont="1" applyFill="1" applyBorder="1"/>
    <xf numFmtId="164" fontId="13" fillId="9" borderId="2" xfId="0" applyNumberFormat="1" applyFont="1" applyFill="1" applyBorder="1" applyAlignment="1">
      <alignment horizontal="right"/>
    </xf>
    <xf numFmtId="164" fontId="13" fillId="6" borderId="6" xfId="0" applyNumberFormat="1" applyFont="1" applyFill="1" applyBorder="1" applyAlignment="1">
      <alignment horizontal="right"/>
    </xf>
    <xf numFmtId="0" fontId="13" fillId="6" borderId="3" xfId="0" applyFont="1" applyFill="1" applyBorder="1"/>
    <xf numFmtId="164" fontId="14" fillId="6" borderId="6" xfId="0" applyNumberFormat="1" applyFont="1" applyFill="1" applyBorder="1" applyAlignment="1">
      <alignment horizontal="right"/>
    </xf>
    <xf numFmtId="9" fontId="14" fillId="6" borderId="1" xfId="1" applyFont="1" applyFill="1" applyBorder="1"/>
    <xf numFmtId="164" fontId="16" fillId="9" borderId="6" xfId="0" applyNumberFormat="1" applyFont="1" applyFill="1" applyBorder="1" applyAlignment="1">
      <alignment horizontal="right"/>
    </xf>
    <xf numFmtId="9" fontId="16" fillId="9" borderId="3" xfId="1" applyFont="1" applyFill="1" applyBorder="1"/>
    <xf numFmtId="164" fontId="13" fillId="8" borderId="6" xfId="0" applyNumberFormat="1" applyFont="1" applyFill="1" applyBorder="1" applyAlignment="1">
      <alignment horizontal="right"/>
    </xf>
    <xf numFmtId="9" fontId="13" fillId="8" borderId="3" xfId="1" applyFont="1" applyFill="1" applyBorder="1"/>
    <xf numFmtId="164" fontId="15" fillId="7" borderId="10" xfId="0" applyNumberFormat="1" applyFont="1" applyFill="1" applyBorder="1" applyAlignment="1">
      <alignment horizontal="right"/>
    </xf>
    <xf numFmtId="164" fontId="14" fillId="8" borderId="6" xfId="0" applyNumberFormat="1" applyFont="1" applyFill="1" applyBorder="1" applyAlignment="1">
      <alignment horizontal="right"/>
    </xf>
    <xf numFmtId="9" fontId="14" fillId="8" borderId="1" xfId="1" applyFont="1" applyFill="1" applyBorder="1"/>
    <xf numFmtId="164" fontId="13" fillId="5" borderId="6" xfId="0" applyNumberFormat="1" applyFont="1" applyFill="1" applyBorder="1" applyAlignment="1">
      <alignment horizontal="right"/>
    </xf>
    <xf numFmtId="9" fontId="13" fillId="5" borderId="3" xfId="1" applyFont="1" applyFill="1" applyBorder="1"/>
    <xf numFmtId="165" fontId="15" fillId="0" borderId="1" xfId="1" applyNumberFormat="1" applyFont="1" applyBorder="1"/>
    <xf numFmtId="164" fontId="14" fillId="5" borderId="6" xfId="0" applyNumberFormat="1" applyFont="1" applyFill="1" applyBorder="1" applyAlignment="1">
      <alignment horizontal="right"/>
    </xf>
    <xf numFmtId="9" fontId="14" fillId="5" borderId="1" xfId="1" applyFont="1" applyFill="1" applyBorder="1"/>
    <xf numFmtId="0" fontId="12" fillId="0" borderId="1" xfId="0" applyFont="1" applyBorder="1" applyAlignment="1">
      <alignment horizontal="right" wrapText="1"/>
    </xf>
    <xf numFmtId="0" fontId="17" fillId="0" borderId="0" xfId="0" applyFont="1"/>
    <xf numFmtId="0" fontId="18" fillId="0" borderId="0" xfId="0" applyFont="1"/>
    <xf numFmtId="0" fontId="19" fillId="0" borderId="0" xfId="0" applyFont="1"/>
    <xf numFmtId="44" fontId="19" fillId="0" borderId="0" xfId="0" applyNumberFormat="1" applyFont="1"/>
    <xf numFmtId="44" fontId="19" fillId="10" borderId="0" xfId="0" applyNumberFormat="1" applyFont="1" applyFill="1"/>
    <xf numFmtId="0" fontId="18" fillId="11" borderId="0" xfId="0" applyFont="1" applyFill="1" applyAlignment="1">
      <alignment horizont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colors>
    <mruColors>
      <color rgb="FFD9BFDC"/>
      <color rgb="FFF5D7B9"/>
      <color rgb="FFD09996"/>
      <color rgb="FF9FCBDA"/>
      <color rgb="FFACBA8C"/>
      <color rgb="FFECC6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ECC31-6E94-4530-9B4A-BDE799E15519}">
  <dimension ref="A1:I135"/>
  <sheetViews>
    <sheetView zoomScale="64" zoomScaleNormal="64" workbookViewId="0"/>
  </sheetViews>
  <sheetFormatPr baseColWidth="10" defaultColWidth="8.83203125" defaultRowHeight="15" x14ac:dyDescent="0.2"/>
  <cols>
    <col min="1" max="1" width="8.5" style="10" customWidth="1"/>
    <col min="2" max="2" width="86.83203125" style="7" customWidth="1"/>
    <col min="3" max="3" width="9.6640625" style="9" customWidth="1"/>
    <col min="4" max="4" width="15.6640625" style="161" customWidth="1"/>
    <col min="5" max="7" width="15.6640625" style="7" customWidth="1"/>
    <col min="8" max="9" width="9.1640625" style="7"/>
  </cols>
  <sheetData>
    <row r="1" spans="1:9" s="2" customFormat="1" ht="31" x14ac:dyDescent="0.35">
      <c r="A1" s="44" t="s">
        <v>0</v>
      </c>
      <c r="B1" s="45"/>
      <c r="C1" s="46"/>
      <c r="D1" s="133"/>
      <c r="E1" s="45"/>
      <c r="F1" s="42"/>
      <c r="G1" s="43"/>
    </row>
    <row r="2" spans="1:9" x14ac:dyDescent="0.2">
      <c r="A2" s="38"/>
      <c r="B2" s="30"/>
      <c r="C2" s="39"/>
      <c r="D2" s="134"/>
      <c r="E2" s="30"/>
      <c r="F2" s="30"/>
      <c r="G2" s="30"/>
    </row>
    <row r="3" spans="1:9" s="1" customFormat="1" ht="48" x14ac:dyDescent="0.2">
      <c r="A3" s="120" t="s">
        <v>137</v>
      </c>
      <c r="B3" s="119" t="s">
        <v>138</v>
      </c>
      <c r="C3" s="116" t="s">
        <v>139</v>
      </c>
      <c r="D3" s="118" t="s">
        <v>145</v>
      </c>
      <c r="E3" s="117" t="s">
        <v>1</v>
      </c>
      <c r="F3" s="132" t="s">
        <v>146</v>
      </c>
      <c r="G3" s="203" t="s">
        <v>148</v>
      </c>
      <c r="H3" s="8"/>
      <c r="I3" s="8"/>
    </row>
    <row r="4" spans="1:9" x14ac:dyDescent="0.2">
      <c r="A4" s="38"/>
      <c r="B4" s="30"/>
      <c r="C4" s="39"/>
      <c r="D4" s="134"/>
      <c r="E4" s="30"/>
      <c r="F4" s="30"/>
      <c r="G4" s="30"/>
    </row>
    <row r="5" spans="1:9" s="4" customFormat="1" ht="17" x14ac:dyDescent="0.2">
      <c r="A5" s="113"/>
      <c r="B5" s="114" t="s">
        <v>144</v>
      </c>
      <c r="C5" s="115">
        <f>SUM(C7+C31+C66+C77+C93)</f>
        <v>60</v>
      </c>
      <c r="D5" s="135">
        <f>SUM(D90)</f>
        <v>2172.8200000000002</v>
      </c>
      <c r="E5" s="114"/>
      <c r="F5" s="135">
        <f>SUM(F90)</f>
        <v>0</v>
      </c>
      <c r="G5" s="26"/>
    </row>
    <row r="6" spans="1:9" x14ac:dyDescent="0.2">
      <c r="A6" s="38"/>
      <c r="B6" s="30"/>
      <c r="C6" s="39"/>
      <c r="D6" s="134"/>
      <c r="E6" s="30"/>
      <c r="F6" s="30"/>
      <c r="G6" s="30"/>
    </row>
    <row r="7" spans="1:9" s="4" customFormat="1" ht="17" x14ac:dyDescent="0.2">
      <c r="A7" s="22" t="s">
        <v>3</v>
      </c>
      <c r="B7" s="23" t="s">
        <v>2</v>
      </c>
      <c r="C7" s="24">
        <f>SUM(C22+C29)</f>
        <v>16</v>
      </c>
      <c r="D7" s="136">
        <f>SUM(D22+D29)</f>
        <v>411</v>
      </c>
      <c r="E7" s="111">
        <f>D7/D90</f>
        <v>0.18915510718789405</v>
      </c>
      <c r="F7" s="163">
        <f>SUM(F22+F29)</f>
        <v>0</v>
      </c>
      <c r="G7" s="164" t="e">
        <f>F7/F90</f>
        <v>#DIV/0!</v>
      </c>
    </row>
    <row r="8" spans="1:9" s="4" customFormat="1" ht="20.25" customHeight="1" x14ac:dyDescent="0.2">
      <c r="A8" s="109"/>
      <c r="B8" s="37"/>
      <c r="C8" s="110"/>
      <c r="D8" s="137"/>
      <c r="E8" s="37"/>
      <c r="F8" s="37"/>
      <c r="G8" s="37"/>
    </row>
    <row r="9" spans="1:9" s="5" customFormat="1" ht="20.25" customHeight="1" x14ac:dyDescent="0.2">
      <c r="A9" s="18" t="s">
        <v>5</v>
      </c>
      <c r="B9" s="19" t="s">
        <v>4</v>
      </c>
      <c r="C9" s="20"/>
      <c r="D9" s="138"/>
      <c r="E9" s="19"/>
      <c r="F9" s="162"/>
      <c r="G9" s="21"/>
    </row>
    <row r="10" spans="1:9" ht="20.25" customHeight="1" x14ac:dyDescent="0.2">
      <c r="A10" s="27" t="s">
        <v>63</v>
      </c>
      <c r="B10" s="28" t="s">
        <v>17</v>
      </c>
      <c r="C10" s="29">
        <v>1</v>
      </c>
      <c r="D10" s="139">
        <v>15</v>
      </c>
      <c r="E10" s="96">
        <f>D10/D22</f>
        <v>5.1546391752577317E-2</v>
      </c>
      <c r="F10" s="171">
        <v>0</v>
      </c>
      <c r="G10" s="165" t="e">
        <f>F10/F22</f>
        <v>#DIV/0!</v>
      </c>
    </row>
    <row r="11" spans="1:9" ht="20.25" customHeight="1" x14ac:dyDescent="0.2">
      <c r="A11" s="31" t="s">
        <v>64</v>
      </c>
      <c r="B11" s="32" t="s">
        <v>18</v>
      </c>
      <c r="C11" s="33">
        <v>1</v>
      </c>
      <c r="D11" s="140">
        <v>5</v>
      </c>
      <c r="E11" s="96">
        <f>D11/D22</f>
        <v>1.7182130584192441E-2</v>
      </c>
      <c r="F11" s="171">
        <v>0</v>
      </c>
      <c r="G11" s="165" t="e">
        <f>F11/F22</f>
        <v>#DIV/0!</v>
      </c>
    </row>
    <row r="12" spans="1:9" ht="20.25" customHeight="1" x14ac:dyDescent="0.2">
      <c r="A12" s="31" t="s">
        <v>65</v>
      </c>
      <c r="B12" s="32" t="s">
        <v>10</v>
      </c>
      <c r="C12" s="33">
        <v>1</v>
      </c>
      <c r="D12" s="140">
        <v>15</v>
      </c>
      <c r="E12" s="96">
        <f>D12/D22</f>
        <v>5.1546391752577317E-2</v>
      </c>
      <c r="F12" s="171">
        <v>0</v>
      </c>
      <c r="G12" s="165" t="e">
        <f>F12/F22</f>
        <v>#DIV/0!</v>
      </c>
    </row>
    <row r="13" spans="1:9" ht="20.25" customHeight="1" x14ac:dyDescent="0.2">
      <c r="A13" s="31" t="s">
        <v>116</v>
      </c>
      <c r="B13" s="32" t="s">
        <v>60</v>
      </c>
      <c r="C13" s="33">
        <v>1</v>
      </c>
      <c r="D13" s="140">
        <v>2</v>
      </c>
      <c r="E13" s="96">
        <f>D13/D22</f>
        <v>6.8728522336769758E-3</v>
      </c>
      <c r="F13" s="171">
        <v>0</v>
      </c>
      <c r="G13" s="165" t="e">
        <f>F13/F22</f>
        <v>#DIV/0!</v>
      </c>
    </row>
    <row r="14" spans="1:9" ht="20.25" customHeight="1" x14ac:dyDescent="0.2">
      <c r="A14" s="31" t="s">
        <v>117</v>
      </c>
      <c r="B14" s="32" t="s">
        <v>60</v>
      </c>
      <c r="C14" s="33">
        <v>1</v>
      </c>
      <c r="D14" s="140">
        <v>2</v>
      </c>
      <c r="E14" s="96">
        <f>D14/D22</f>
        <v>6.8728522336769758E-3</v>
      </c>
      <c r="F14" s="171">
        <v>0</v>
      </c>
      <c r="G14" s="165" t="e">
        <f>F14/F22</f>
        <v>#DIV/0!</v>
      </c>
    </row>
    <row r="15" spans="1:9" ht="20.25" customHeight="1" x14ac:dyDescent="0.2">
      <c r="A15" s="31" t="s">
        <v>118</v>
      </c>
      <c r="B15" s="32" t="s">
        <v>60</v>
      </c>
      <c r="C15" s="33">
        <v>1</v>
      </c>
      <c r="D15" s="140">
        <v>2</v>
      </c>
      <c r="E15" s="96">
        <f>D15/D22</f>
        <v>6.8728522336769758E-3</v>
      </c>
      <c r="F15" s="171">
        <v>0</v>
      </c>
      <c r="G15" s="165" t="e">
        <f>F15/F22</f>
        <v>#DIV/0!</v>
      </c>
    </row>
    <row r="16" spans="1:9" ht="20.25" customHeight="1" x14ac:dyDescent="0.2">
      <c r="A16" s="31" t="s">
        <v>119</v>
      </c>
      <c r="B16" s="32" t="s">
        <v>60</v>
      </c>
      <c r="C16" s="33">
        <v>1</v>
      </c>
      <c r="D16" s="140">
        <v>2</v>
      </c>
      <c r="E16" s="96">
        <f>D16/D22</f>
        <v>6.8728522336769758E-3</v>
      </c>
      <c r="F16" s="171">
        <v>0</v>
      </c>
      <c r="G16" s="165" t="e">
        <f>F16/F22</f>
        <v>#DIV/0!</v>
      </c>
    </row>
    <row r="17" spans="1:7" ht="20.25" customHeight="1" x14ac:dyDescent="0.2">
      <c r="A17" s="31" t="s">
        <v>66</v>
      </c>
      <c r="B17" s="32" t="s">
        <v>151</v>
      </c>
      <c r="C17" s="33">
        <v>1</v>
      </c>
      <c r="D17" s="140">
        <v>150</v>
      </c>
      <c r="E17" s="96">
        <f>D17/D22</f>
        <v>0.51546391752577314</v>
      </c>
      <c r="F17" s="171">
        <v>0</v>
      </c>
      <c r="G17" s="165" t="e">
        <f>F17/F22</f>
        <v>#DIV/0!</v>
      </c>
    </row>
    <row r="18" spans="1:7" ht="20.25" customHeight="1" x14ac:dyDescent="0.2">
      <c r="A18" s="31" t="s">
        <v>67</v>
      </c>
      <c r="B18" s="32" t="s">
        <v>61</v>
      </c>
      <c r="C18" s="33">
        <v>1</v>
      </c>
      <c r="D18" s="140">
        <v>30</v>
      </c>
      <c r="E18" s="96">
        <f>D18/D22</f>
        <v>0.10309278350515463</v>
      </c>
      <c r="F18" s="171">
        <v>0</v>
      </c>
      <c r="G18" s="165" t="e">
        <f>F18/F22</f>
        <v>#DIV/0!</v>
      </c>
    </row>
    <row r="19" spans="1:7" ht="20.25" customHeight="1" x14ac:dyDescent="0.2">
      <c r="A19" s="31" t="s">
        <v>68</v>
      </c>
      <c r="B19" s="32" t="s">
        <v>62</v>
      </c>
      <c r="C19" s="33">
        <v>1</v>
      </c>
      <c r="D19" s="140">
        <v>50</v>
      </c>
      <c r="E19" s="96">
        <f>D19/D22</f>
        <v>0.1718213058419244</v>
      </c>
      <c r="F19" s="171">
        <v>0</v>
      </c>
      <c r="G19" s="165" t="e">
        <f>F19/F22</f>
        <v>#DIV/0!</v>
      </c>
    </row>
    <row r="20" spans="1:7" ht="20.25" customHeight="1" x14ac:dyDescent="0.2">
      <c r="A20" s="34" t="s">
        <v>69</v>
      </c>
      <c r="B20" s="35" t="s">
        <v>31</v>
      </c>
      <c r="C20" s="36">
        <v>1</v>
      </c>
      <c r="D20" s="141">
        <v>10</v>
      </c>
      <c r="E20" s="96">
        <f>D20/D22</f>
        <v>3.4364261168384883E-2</v>
      </c>
      <c r="F20" s="171">
        <v>0</v>
      </c>
      <c r="G20" s="165" t="e">
        <f>F20/F22</f>
        <v>#DIV/0!</v>
      </c>
    </row>
    <row r="21" spans="1:7" ht="20.25" customHeight="1" x14ac:dyDescent="0.2">
      <c r="A21" s="34" t="s">
        <v>70</v>
      </c>
      <c r="B21" s="35" t="s">
        <v>149</v>
      </c>
      <c r="C21" s="36">
        <v>1</v>
      </c>
      <c r="D21" s="141">
        <v>8</v>
      </c>
      <c r="E21" s="96">
        <f>D21/D22</f>
        <v>2.7491408934707903E-2</v>
      </c>
      <c r="F21" s="171">
        <v>0</v>
      </c>
      <c r="G21" s="165" t="e">
        <f>F21/F22</f>
        <v>#DIV/0!</v>
      </c>
    </row>
    <row r="22" spans="1:7" s="5" customFormat="1" ht="20.25" customHeight="1" x14ac:dyDescent="0.2">
      <c r="A22" s="18"/>
      <c r="B22" s="25" t="s">
        <v>129</v>
      </c>
      <c r="C22" s="11">
        <f>SUM(C10:C21)</f>
        <v>12</v>
      </c>
      <c r="D22" s="142">
        <f>SUM(D10:D21)</f>
        <v>291</v>
      </c>
      <c r="E22" s="129">
        <f>D22/D7</f>
        <v>0.70802919708029199</v>
      </c>
      <c r="F22" s="130">
        <f>SUM(F10:F21)</f>
        <v>0</v>
      </c>
      <c r="G22" s="166" t="e">
        <f>F22/F7</f>
        <v>#DIV/0!</v>
      </c>
    </row>
    <row r="23" spans="1:7" ht="20.25" customHeight="1" x14ac:dyDescent="0.2">
      <c r="A23" s="38"/>
      <c r="B23" s="30"/>
      <c r="C23" s="39"/>
      <c r="D23" s="134"/>
      <c r="E23" s="30"/>
      <c r="F23" s="30"/>
      <c r="G23" s="30"/>
    </row>
    <row r="24" spans="1:7" s="5" customFormat="1" ht="20.25" customHeight="1" x14ac:dyDescent="0.2">
      <c r="A24" s="18" t="s">
        <v>6</v>
      </c>
      <c r="B24" s="19" t="s">
        <v>7</v>
      </c>
      <c r="C24" s="20"/>
      <c r="D24" s="138"/>
      <c r="E24" s="19"/>
      <c r="F24" s="19"/>
      <c r="G24" s="21"/>
    </row>
    <row r="25" spans="1:7" ht="20.25" customHeight="1" x14ac:dyDescent="0.2">
      <c r="A25" s="27" t="s">
        <v>71</v>
      </c>
      <c r="B25" s="57" t="s">
        <v>9</v>
      </c>
      <c r="C25" s="29">
        <v>1</v>
      </c>
      <c r="D25" s="139">
        <v>20</v>
      </c>
      <c r="E25" s="96">
        <f>D25/D29</f>
        <v>0.16666666666666666</v>
      </c>
      <c r="F25" s="167">
        <v>0</v>
      </c>
      <c r="G25" s="165" t="e">
        <f>F25/F29</f>
        <v>#DIV/0!</v>
      </c>
    </row>
    <row r="26" spans="1:7" ht="20.25" customHeight="1" x14ac:dyDescent="0.2">
      <c r="A26" s="31" t="s">
        <v>72</v>
      </c>
      <c r="B26" s="40" t="s">
        <v>120</v>
      </c>
      <c r="C26" s="33">
        <v>1</v>
      </c>
      <c r="D26" s="140">
        <v>80</v>
      </c>
      <c r="E26" s="89">
        <f>D26/D29</f>
        <v>0.66666666666666663</v>
      </c>
      <c r="F26" s="167">
        <v>0</v>
      </c>
      <c r="G26" s="169" t="e">
        <f>F26/F29</f>
        <v>#DIV/0!</v>
      </c>
    </row>
    <row r="27" spans="1:7" ht="20.25" customHeight="1" x14ac:dyDescent="0.2">
      <c r="A27" s="31" t="s">
        <v>121</v>
      </c>
      <c r="B27" s="40" t="s">
        <v>73</v>
      </c>
      <c r="C27" s="33">
        <v>1</v>
      </c>
      <c r="D27" s="140">
        <v>5</v>
      </c>
      <c r="E27" s="89">
        <f>D27/D29</f>
        <v>4.1666666666666664E-2</v>
      </c>
      <c r="F27" s="167">
        <v>0</v>
      </c>
      <c r="G27" s="169" t="e">
        <f>F27/F29</f>
        <v>#DIV/0!</v>
      </c>
    </row>
    <row r="28" spans="1:7" ht="20.25" customHeight="1" x14ac:dyDescent="0.2">
      <c r="A28" s="31" t="s">
        <v>150</v>
      </c>
      <c r="B28" s="40" t="s">
        <v>8</v>
      </c>
      <c r="C28" s="33">
        <v>1</v>
      </c>
      <c r="D28" s="140">
        <v>15</v>
      </c>
      <c r="E28" s="89">
        <f>D28/D29</f>
        <v>0.125</v>
      </c>
      <c r="F28" s="167">
        <v>0</v>
      </c>
      <c r="G28" s="169" t="e">
        <f>F28/F29</f>
        <v>#DIV/0!</v>
      </c>
    </row>
    <row r="29" spans="1:7" s="3" customFormat="1" ht="20.25" customHeight="1" x14ac:dyDescent="0.2">
      <c r="A29" s="18"/>
      <c r="B29" s="25" t="s">
        <v>130</v>
      </c>
      <c r="C29" s="11">
        <f>SUM(C25:C28)</f>
        <v>4</v>
      </c>
      <c r="D29" s="138">
        <f>SUM(D25:D28)</f>
        <v>120</v>
      </c>
      <c r="E29" s="129">
        <f>D29/D7</f>
        <v>0.29197080291970801</v>
      </c>
      <c r="F29" s="170">
        <f>SUM(F25:F28)</f>
        <v>0</v>
      </c>
      <c r="G29" s="166" t="e">
        <f>F29/F7</f>
        <v>#DIV/0!</v>
      </c>
    </row>
    <row r="30" spans="1:7" s="3" customFormat="1" ht="20.25" customHeight="1" x14ac:dyDescent="0.2">
      <c r="A30" s="50"/>
      <c r="B30" s="51"/>
      <c r="C30" s="52"/>
      <c r="D30" s="143"/>
      <c r="E30" s="51"/>
      <c r="F30" s="51"/>
      <c r="G30" s="51"/>
    </row>
    <row r="31" spans="1:7" s="4" customFormat="1" ht="17" x14ac:dyDescent="0.2">
      <c r="A31" s="47" t="s">
        <v>11</v>
      </c>
      <c r="B31" s="48" t="s">
        <v>12</v>
      </c>
      <c r="C31" s="49">
        <f>SUM(C48+C64)</f>
        <v>27</v>
      </c>
      <c r="D31" s="144">
        <f>SUM(D48+D64)</f>
        <v>498</v>
      </c>
      <c r="E31" s="103">
        <f>D31/D90</f>
        <v>0.22919523936635339</v>
      </c>
      <c r="F31" s="173">
        <f>SUM(F48+F64)</f>
        <v>0</v>
      </c>
      <c r="G31" s="174" t="e">
        <f>F31/F90</f>
        <v>#DIV/0!</v>
      </c>
    </row>
    <row r="32" spans="1:7" s="3" customFormat="1" ht="20.25" customHeight="1" x14ac:dyDescent="0.2">
      <c r="A32" s="50"/>
      <c r="B32" s="51"/>
      <c r="C32" s="52"/>
      <c r="D32" s="143"/>
      <c r="E32" s="51"/>
      <c r="F32" s="51"/>
      <c r="G32" s="51"/>
    </row>
    <row r="33" spans="1:7" s="5" customFormat="1" ht="20.25" customHeight="1" x14ac:dyDescent="0.2">
      <c r="A33" s="53" t="s">
        <v>13</v>
      </c>
      <c r="B33" s="54" t="s">
        <v>14</v>
      </c>
      <c r="C33" s="55"/>
      <c r="D33" s="145"/>
      <c r="E33" s="54"/>
      <c r="F33" s="54"/>
      <c r="G33" s="56"/>
    </row>
    <row r="34" spans="1:7" ht="20.25" customHeight="1" x14ac:dyDescent="0.2">
      <c r="A34" s="27" t="s">
        <v>74</v>
      </c>
      <c r="B34" s="57" t="s">
        <v>19</v>
      </c>
      <c r="C34" s="29">
        <v>1</v>
      </c>
      <c r="D34" s="139">
        <v>30</v>
      </c>
      <c r="E34" s="98">
        <f>D34/D48</f>
        <v>0.10526315789473684</v>
      </c>
      <c r="F34" s="167">
        <v>0</v>
      </c>
      <c r="G34" s="175" t="e">
        <f>F34/F48</f>
        <v>#DIV/0!</v>
      </c>
    </row>
    <row r="35" spans="1:7" ht="20.25" customHeight="1" x14ac:dyDescent="0.2">
      <c r="A35" s="31" t="s">
        <v>75</v>
      </c>
      <c r="B35" s="40" t="s">
        <v>20</v>
      </c>
      <c r="C35" s="33">
        <v>1</v>
      </c>
      <c r="D35" s="140">
        <v>18</v>
      </c>
      <c r="E35" s="87">
        <f>D35/D48</f>
        <v>6.3157894736842107E-2</v>
      </c>
      <c r="F35" s="167">
        <v>0</v>
      </c>
      <c r="G35" s="176" t="e">
        <f>F35/F48</f>
        <v>#DIV/0!</v>
      </c>
    </row>
    <row r="36" spans="1:7" ht="20.25" customHeight="1" x14ac:dyDescent="0.2">
      <c r="A36" s="31" t="s">
        <v>76</v>
      </c>
      <c r="B36" s="40" t="s">
        <v>21</v>
      </c>
      <c r="C36" s="33">
        <v>1</v>
      </c>
      <c r="D36" s="140">
        <v>18</v>
      </c>
      <c r="E36" s="87">
        <f>D36/D48</f>
        <v>6.3157894736842107E-2</v>
      </c>
      <c r="F36" s="167">
        <v>0</v>
      </c>
      <c r="G36" s="176" t="e">
        <f>F36/F48</f>
        <v>#DIV/0!</v>
      </c>
    </row>
    <row r="37" spans="1:7" ht="20.25" customHeight="1" x14ac:dyDescent="0.2">
      <c r="A37" s="31" t="s">
        <v>77</v>
      </c>
      <c r="B37" s="40" t="s">
        <v>108</v>
      </c>
      <c r="C37" s="33">
        <v>1</v>
      </c>
      <c r="D37" s="140">
        <v>20</v>
      </c>
      <c r="E37" s="87">
        <f>D37/D48</f>
        <v>7.0175438596491224E-2</v>
      </c>
      <c r="F37" s="167">
        <v>0</v>
      </c>
      <c r="G37" s="176" t="e">
        <f>F37/F48</f>
        <v>#DIV/0!</v>
      </c>
    </row>
    <row r="38" spans="1:7" ht="20.25" customHeight="1" x14ac:dyDescent="0.2">
      <c r="A38" s="31" t="s">
        <v>78</v>
      </c>
      <c r="B38" s="40" t="s">
        <v>107</v>
      </c>
      <c r="C38" s="33">
        <v>1</v>
      </c>
      <c r="D38" s="140">
        <v>12</v>
      </c>
      <c r="E38" s="87">
        <f>D38/D48</f>
        <v>4.2105263157894736E-2</v>
      </c>
      <c r="F38" s="167">
        <v>0</v>
      </c>
      <c r="G38" s="176" t="e">
        <f>F38/F48</f>
        <v>#DIV/0!</v>
      </c>
    </row>
    <row r="39" spans="1:7" ht="20.25" customHeight="1" x14ac:dyDescent="0.2">
      <c r="A39" s="31" t="s">
        <v>79</v>
      </c>
      <c r="B39" s="40" t="s">
        <v>28</v>
      </c>
      <c r="C39" s="33">
        <v>1</v>
      </c>
      <c r="D39" s="140">
        <v>12</v>
      </c>
      <c r="E39" s="87">
        <f>D39/D48</f>
        <v>4.2105263157894736E-2</v>
      </c>
      <c r="F39" s="167">
        <v>0</v>
      </c>
      <c r="G39" s="176" t="e">
        <f>F39/F48</f>
        <v>#DIV/0!</v>
      </c>
    </row>
    <row r="40" spans="1:7" ht="20.25" customHeight="1" x14ac:dyDescent="0.2">
      <c r="A40" s="31" t="s">
        <v>80</v>
      </c>
      <c r="B40" s="40" t="s">
        <v>22</v>
      </c>
      <c r="C40" s="33">
        <v>1</v>
      </c>
      <c r="D40" s="140">
        <v>25</v>
      </c>
      <c r="E40" s="87">
        <f>D40/D48</f>
        <v>8.771929824561403E-2</v>
      </c>
      <c r="F40" s="167">
        <v>0</v>
      </c>
      <c r="G40" s="176" t="e">
        <f>F40/F48</f>
        <v>#DIV/0!</v>
      </c>
    </row>
    <row r="41" spans="1:7" ht="20.25" customHeight="1" x14ac:dyDescent="0.2">
      <c r="A41" s="31" t="s">
        <v>81</v>
      </c>
      <c r="B41" s="40" t="s">
        <v>23</v>
      </c>
      <c r="C41" s="33">
        <v>1</v>
      </c>
      <c r="D41" s="140">
        <v>20</v>
      </c>
      <c r="E41" s="87">
        <f>D41/D48</f>
        <v>7.0175438596491224E-2</v>
      </c>
      <c r="F41" s="167">
        <v>0</v>
      </c>
      <c r="G41" s="176" t="e">
        <f>F41/F48</f>
        <v>#DIV/0!</v>
      </c>
    </row>
    <row r="42" spans="1:7" ht="20.25" customHeight="1" x14ac:dyDescent="0.2">
      <c r="A42" s="31" t="s">
        <v>82</v>
      </c>
      <c r="B42" s="40" t="s">
        <v>24</v>
      </c>
      <c r="C42" s="33">
        <v>1</v>
      </c>
      <c r="D42" s="140">
        <v>12</v>
      </c>
      <c r="E42" s="87">
        <f>D42/D48</f>
        <v>4.2105263157894736E-2</v>
      </c>
      <c r="F42" s="167">
        <v>0</v>
      </c>
      <c r="G42" s="176" t="e">
        <f>F42/F48</f>
        <v>#DIV/0!</v>
      </c>
    </row>
    <row r="43" spans="1:7" ht="20.25" customHeight="1" x14ac:dyDescent="0.2">
      <c r="A43" s="31" t="s">
        <v>83</v>
      </c>
      <c r="B43" s="40" t="s">
        <v>25</v>
      </c>
      <c r="C43" s="33">
        <v>1</v>
      </c>
      <c r="D43" s="140">
        <v>18</v>
      </c>
      <c r="E43" s="87">
        <f>D43/D48</f>
        <v>6.3157894736842107E-2</v>
      </c>
      <c r="F43" s="167">
        <v>0</v>
      </c>
      <c r="G43" s="176" t="e">
        <f>F43/F48</f>
        <v>#DIV/0!</v>
      </c>
    </row>
    <row r="44" spans="1:7" ht="20.25" customHeight="1" x14ac:dyDescent="0.2">
      <c r="A44" s="31" t="s">
        <v>84</v>
      </c>
      <c r="B44" s="40" t="s">
        <v>26</v>
      </c>
      <c r="C44" s="33">
        <v>1</v>
      </c>
      <c r="D44" s="140">
        <v>18</v>
      </c>
      <c r="E44" s="87">
        <f>D44/D48</f>
        <v>6.3157894736842107E-2</v>
      </c>
      <c r="F44" s="167">
        <v>0</v>
      </c>
      <c r="G44" s="176" t="e">
        <f>F44/F48</f>
        <v>#DIV/0!</v>
      </c>
    </row>
    <row r="45" spans="1:7" ht="20.25" customHeight="1" x14ac:dyDescent="0.2">
      <c r="A45" s="31" t="s">
        <v>85</v>
      </c>
      <c r="B45" s="40" t="s">
        <v>27</v>
      </c>
      <c r="C45" s="33">
        <v>1</v>
      </c>
      <c r="D45" s="140">
        <v>12</v>
      </c>
      <c r="E45" s="87">
        <f>D45/D48</f>
        <v>4.2105263157894736E-2</v>
      </c>
      <c r="F45" s="167">
        <v>0</v>
      </c>
      <c r="G45" s="176" t="e">
        <f>F45/F48</f>
        <v>#DIV/0!</v>
      </c>
    </row>
    <row r="46" spans="1:7" ht="20.25" customHeight="1" x14ac:dyDescent="0.2">
      <c r="A46" s="31" t="s">
        <v>86</v>
      </c>
      <c r="B46" s="40" t="s">
        <v>34</v>
      </c>
      <c r="C46" s="33">
        <v>1</v>
      </c>
      <c r="D46" s="140">
        <v>40</v>
      </c>
      <c r="E46" s="87">
        <f>D46/D48</f>
        <v>0.14035087719298245</v>
      </c>
      <c r="F46" s="167">
        <v>0</v>
      </c>
      <c r="G46" s="176" t="e">
        <f>F46/F48</f>
        <v>#DIV/0!</v>
      </c>
    </row>
    <row r="47" spans="1:7" ht="20.25" customHeight="1" x14ac:dyDescent="0.2">
      <c r="A47" s="34" t="s">
        <v>87</v>
      </c>
      <c r="B47" s="35" t="s">
        <v>29</v>
      </c>
      <c r="C47" s="36">
        <v>1</v>
      </c>
      <c r="D47" s="141">
        <v>30</v>
      </c>
      <c r="E47" s="87">
        <f>D47/D48</f>
        <v>0.10526315789473684</v>
      </c>
      <c r="F47" s="167">
        <v>0</v>
      </c>
      <c r="G47" s="176" t="e">
        <f>F47/F48</f>
        <v>#DIV/0!</v>
      </c>
    </row>
    <row r="48" spans="1:7" s="3" customFormat="1" ht="20.25" customHeight="1" x14ac:dyDescent="0.2">
      <c r="A48" s="53"/>
      <c r="B48" s="58" t="s">
        <v>131</v>
      </c>
      <c r="C48" s="59">
        <f>SUM(C34:C47)</f>
        <v>14</v>
      </c>
      <c r="D48" s="146">
        <f>SUM(D34:D47)</f>
        <v>285</v>
      </c>
      <c r="E48" s="90">
        <f>D48/D31</f>
        <v>0.57228915662650603</v>
      </c>
      <c r="F48" s="177">
        <f>SUM(F34:F47)</f>
        <v>0</v>
      </c>
      <c r="G48" s="178" t="e">
        <f>F48/F31</f>
        <v>#DIV/0!</v>
      </c>
    </row>
    <row r="49" spans="1:7" ht="20.25" customHeight="1" x14ac:dyDescent="0.2">
      <c r="A49" s="106"/>
      <c r="B49" s="41"/>
      <c r="C49" s="107"/>
      <c r="D49" s="147"/>
      <c r="E49" s="30"/>
      <c r="F49" s="30"/>
      <c r="G49" s="30"/>
    </row>
    <row r="50" spans="1:7" s="5" customFormat="1" ht="20.25" customHeight="1" x14ac:dyDescent="0.2">
      <c r="A50" s="53" t="s">
        <v>16</v>
      </c>
      <c r="B50" s="54" t="s">
        <v>15</v>
      </c>
      <c r="C50" s="55"/>
      <c r="D50" s="145"/>
      <c r="E50" s="172"/>
      <c r="F50" s="172"/>
      <c r="G50" s="56"/>
    </row>
    <row r="51" spans="1:7" ht="20.25" customHeight="1" x14ac:dyDescent="0.2">
      <c r="A51" s="16" t="s">
        <v>111</v>
      </c>
      <c r="B51" s="108" t="s">
        <v>30</v>
      </c>
      <c r="C51" s="17">
        <v>1</v>
      </c>
      <c r="D51" s="139">
        <v>15</v>
      </c>
      <c r="E51" s="96">
        <f>D51/D64</f>
        <v>7.0422535211267609E-2</v>
      </c>
      <c r="F51" s="167">
        <v>0</v>
      </c>
      <c r="G51" s="165" t="e">
        <f>F51/F64</f>
        <v>#DIV/0!</v>
      </c>
    </row>
    <row r="52" spans="1:7" ht="20.25" customHeight="1" x14ac:dyDescent="0.2">
      <c r="A52" s="12" t="s">
        <v>112</v>
      </c>
      <c r="B52" s="15" t="s">
        <v>30</v>
      </c>
      <c r="C52" s="14">
        <v>1</v>
      </c>
      <c r="D52" s="140">
        <v>15</v>
      </c>
      <c r="E52" s="89">
        <f>D52/D64</f>
        <v>7.0422535211267609E-2</v>
      </c>
      <c r="F52" s="167">
        <v>0</v>
      </c>
      <c r="G52" s="169" t="e">
        <f>F52/F64</f>
        <v>#DIV/0!</v>
      </c>
    </row>
    <row r="53" spans="1:7" ht="20.25" customHeight="1" x14ac:dyDescent="0.2">
      <c r="A53" s="12" t="s">
        <v>88</v>
      </c>
      <c r="B53" s="15" t="s">
        <v>32</v>
      </c>
      <c r="C53" s="14">
        <v>1</v>
      </c>
      <c r="D53" s="140">
        <v>15</v>
      </c>
      <c r="E53" s="89">
        <f>D53/D64</f>
        <v>7.0422535211267609E-2</v>
      </c>
      <c r="F53" s="167">
        <v>0</v>
      </c>
      <c r="G53" s="169" t="e">
        <f>F53/F64</f>
        <v>#DIV/0!</v>
      </c>
    </row>
    <row r="54" spans="1:7" ht="20.25" customHeight="1" x14ac:dyDescent="0.2">
      <c r="A54" s="12" t="s">
        <v>89</v>
      </c>
      <c r="B54" s="15" t="s">
        <v>33</v>
      </c>
      <c r="C54" s="14">
        <v>1</v>
      </c>
      <c r="D54" s="140">
        <v>15</v>
      </c>
      <c r="E54" s="89">
        <f>D54/D64</f>
        <v>7.0422535211267609E-2</v>
      </c>
      <c r="F54" s="167">
        <v>0</v>
      </c>
      <c r="G54" s="169" t="e">
        <f>F54/F64</f>
        <v>#DIV/0!</v>
      </c>
    </row>
    <row r="55" spans="1:7" ht="20.25" customHeight="1" x14ac:dyDescent="0.2">
      <c r="A55" s="12" t="s">
        <v>113</v>
      </c>
      <c r="B55" s="13" t="s">
        <v>36</v>
      </c>
      <c r="C55" s="14">
        <v>1</v>
      </c>
      <c r="D55" s="140">
        <v>3</v>
      </c>
      <c r="E55" s="89">
        <f>D55/D64</f>
        <v>1.4084507042253521E-2</v>
      </c>
      <c r="F55" s="167">
        <v>0</v>
      </c>
      <c r="G55" s="169" t="e">
        <f>F55/F64</f>
        <v>#DIV/0!</v>
      </c>
    </row>
    <row r="56" spans="1:7" ht="20.25" customHeight="1" x14ac:dyDescent="0.2">
      <c r="A56" s="12" t="s">
        <v>114</v>
      </c>
      <c r="B56" s="13" t="s">
        <v>36</v>
      </c>
      <c r="C56" s="14">
        <v>1</v>
      </c>
      <c r="D56" s="140">
        <v>3</v>
      </c>
      <c r="E56" s="89">
        <f>D56/D64</f>
        <v>1.4084507042253521E-2</v>
      </c>
      <c r="F56" s="167">
        <v>0</v>
      </c>
      <c r="G56" s="169" t="e">
        <f>F56/F64</f>
        <v>#DIV/0!</v>
      </c>
    </row>
    <row r="57" spans="1:7" ht="20.25" customHeight="1" x14ac:dyDescent="0.2">
      <c r="A57" s="12" t="s">
        <v>115</v>
      </c>
      <c r="B57" s="13" t="s">
        <v>36</v>
      </c>
      <c r="C57" s="14">
        <v>1</v>
      </c>
      <c r="D57" s="140">
        <v>3</v>
      </c>
      <c r="E57" s="89">
        <f>D57/D64</f>
        <v>1.4084507042253521E-2</v>
      </c>
      <c r="F57" s="167">
        <v>0</v>
      </c>
      <c r="G57" s="169" t="e">
        <f>F57/F64</f>
        <v>#DIV/0!</v>
      </c>
    </row>
    <row r="58" spans="1:7" ht="20.25" customHeight="1" x14ac:dyDescent="0.2">
      <c r="A58" s="12" t="s">
        <v>90</v>
      </c>
      <c r="B58" s="15" t="s">
        <v>35</v>
      </c>
      <c r="C58" s="14">
        <v>1</v>
      </c>
      <c r="D58" s="140">
        <v>6</v>
      </c>
      <c r="E58" s="89">
        <f>D58/D64</f>
        <v>2.8169014084507043E-2</v>
      </c>
      <c r="F58" s="167">
        <v>0</v>
      </c>
      <c r="G58" s="169" t="e">
        <f>F58/F64</f>
        <v>#DIV/0!</v>
      </c>
    </row>
    <row r="59" spans="1:7" ht="20.25" customHeight="1" x14ac:dyDescent="0.2">
      <c r="A59" s="12" t="s">
        <v>91</v>
      </c>
      <c r="B59" s="15" t="s">
        <v>37</v>
      </c>
      <c r="C59" s="14">
        <v>1</v>
      </c>
      <c r="D59" s="140">
        <v>100</v>
      </c>
      <c r="E59" s="89">
        <f>D59/D64</f>
        <v>0.46948356807511737</v>
      </c>
      <c r="F59" s="167">
        <v>0</v>
      </c>
      <c r="G59" s="169" t="e">
        <f>F59/F64</f>
        <v>#DIV/0!</v>
      </c>
    </row>
    <row r="60" spans="1:7" ht="20.25" customHeight="1" x14ac:dyDescent="0.2">
      <c r="A60" s="12" t="s">
        <v>92</v>
      </c>
      <c r="B60" s="15" t="s">
        <v>38</v>
      </c>
      <c r="C60" s="14">
        <v>1</v>
      </c>
      <c r="D60" s="140">
        <v>10</v>
      </c>
      <c r="E60" s="89">
        <f>D60/D64</f>
        <v>4.6948356807511735E-2</v>
      </c>
      <c r="F60" s="167">
        <v>0</v>
      </c>
      <c r="G60" s="169" t="e">
        <f>F60/F64</f>
        <v>#DIV/0!</v>
      </c>
    </row>
    <row r="61" spans="1:7" ht="20.25" customHeight="1" x14ac:dyDescent="0.2">
      <c r="A61" s="12" t="s">
        <v>93</v>
      </c>
      <c r="B61" s="13" t="s">
        <v>59</v>
      </c>
      <c r="C61" s="14">
        <v>1</v>
      </c>
      <c r="D61" s="140">
        <v>10</v>
      </c>
      <c r="E61" s="89">
        <f>D61/D64</f>
        <v>4.6948356807511735E-2</v>
      </c>
      <c r="F61" s="167">
        <v>0</v>
      </c>
      <c r="G61" s="169" t="e">
        <f>F61/F64</f>
        <v>#DIV/0!</v>
      </c>
    </row>
    <row r="62" spans="1:7" ht="20.25" customHeight="1" x14ac:dyDescent="0.2">
      <c r="A62" s="12" t="s">
        <v>94</v>
      </c>
      <c r="B62" s="15" t="s">
        <v>39</v>
      </c>
      <c r="C62" s="14">
        <v>1</v>
      </c>
      <c r="D62" s="140">
        <v>12</v>
      </c>
      <c r="E62" s="89">
        <f>D62/D64</f>
        <v>5.6338028169014086E-2</v>
      </c>
      <c r="F62" s="167">
        <v>0</v>
      </c>
      <c r="G62" s="169" t="e">
        <f>F62/F64</f>
        <v>#DIV/0!</v>
      </c>
    </row>
    <row r="63" spans="1:7" ht="20.25" customHeight="1" x14ac:dyDescent="0.2">
      <c r="A63" s="12" t="s">
        <v>95</v>
      </c>
      <c r="B63" s="15" t="s">
        <v>40</v>
      </c>
      <c r="C63" s="14">
        <v>1</v>
      </c>
      <c r="D63" s="140">
        <v>6</v>
      </c>
      <c r="E63" s="89">
        <f>D63/D64</f>
        <v>2.8169014084507043E-2</v>
      </c>
      <c r="F63" s="167">
        <v>0</v>
      </c>
      <c r="G63" s="169" t="e">
        <f>F63/F64</f>
        <v>#DIV/0!</v>
      </c>
    </row>
    <row r="64" spans="1:7" s="3" customFormat="1" ht="20.25" customHeight="1" x14ac:dyDescent="0.2">
      <c r="A64" s="60"/>
      <c r="B64" s="61" t="s">
        <v>132</v>
      </c>
      <c r="C64" s="62">
        <f>SUM(C51:C63)</f>
        <v>13</v>
      </c>
      <c r="D64" s="148">
        <f>SUM(D51:D63)</f>
        <v>213</v>
      </c>
      <c r="E64" s="128">
        <f>D64/D31</f>
        <v>0.42771084337349397</v>
      </c>
      <c r="F64" s="179">
        <f>SUM(F51:F63)</f>
        <v>0</v>
      </c>
      <c r="G64" s="178" t="e">
        <f>F64/F31</f>
        <v>#DIV/0!</v>
      </c>
    </row>
    <row r="65" spans="1:7" ht="20.25" customHeight="1" x14ac:dyDescent="0.2">
      <c r="A65" s="38"/>
      <c r="B65" s="30"/>
      <c r="C65" s="39"/>
      <c r="D65" s="134"/>
      <c r="E65" s="30"/>
      <c r="F65" s="30"/>
      <c r="G65" s="30"/>
    </row>
    <row r="66" spans="1:7" s="4" customFormat="1" ht="17" x14ac:dyDescent="0.2">
      <c r="A66" s="63" t="s">
        <v>42</v>
      </c>
      <c r="B66" s="64" t="s">
        <v>41</v>
      </c>
      <c r="C66" s="65">
        <f>SUM(C75)</f>
        <v>8</v>
      </c>
      <c r="D66" s="149">
        <f>SUM(D75)</f>
        <v>744</v>
      </c>
      <c r="E66" s="104">
        <f>D66/D90</f>
        <v>0.34241216483647974</v>
      </c>
      <c r="F66" s="182">
        <f>SUM(F75)</f>
        <v>0</v>
      </c>
      <c r="G66" s="183" t="e">
        <f>F66/F90</f>
        <v>#DIV/0!</v>
      </c>
    </row>
    <row r="67" spans="1:7" ht="20.25" customHeight="1" x14ac:dyDescent="0.2">
      <c r="A67" s="27" t="s">
        <v>96</v>
      </c>
      <c r="B67" s="57" t="s">
        <v>43</v>
      </c>
      <c r="C67" s="29">
        <v>1</v>
      </c>
      <c r="D67" s="139">
        <v>50</v>
      </c>
      <c r="E67" s="89">
        <f>D67/D75</f>
        <v>6.7204301075268813E-2</v>
      </c>
      <c r="F67" s="167">
        <v>0</v>
      </c>
      <c r="G67" s="169" t="e">
        <f>F67/F75</f>
        <v>#DIV/0!</v>
      </c>
    </row>
    <row r="68" spans="1:7" ht="20.25" customHeight="1" x14ac:dyDescent="0.2">
      <c r="A68" s="31" t="s">
        <v>97</v>
      </c>
      <c r="B68" s="40" t="s">
        <v>44</v>
      </c>
      <c r="C68" s="33">
        <v>1</v>
      </c>
      <c r="D68" s="140">
        <v>500</v>
      </c>
      <c r="E68" s="89">
        <f>D68/D75</f>
        <v>0.67204301075268813</v>
      </c>
      <c r="F68" s="168">
        <v>0</v>
      </c>
      <c r="G68" s="169" t="e">
        <f>F68/F75</f>
        <v>#DIV/0!</v>
      </c>
    </row>
    <row r="69" spans="1:7" ht="20.25" customHeight="1" x14ac:dyDescent="0.2">
      <c r="A69" s="31" t="s">
        <v>98</v>
      </c>
      <c r="B69" s="40" t="s">
        <v>45</v>
      </c>
      <c r="C69" s="33">
        <v>1</v>
      </c>
      <c r="D69" s="140">
        <v>100</v>
      </c>
      <c r="E69" s="89">
        <f>D69/D75</f>
        <v>0.13440860215053763</v>
      </c>
      <c r="F69" s="168">
        <v>0</v>
      </c>
      <c r="G69" s="169" t="e">
        <f>F69/F75</f>
        <v>#DIV/0!</v>
      </c>
    </row>
    <row r="70" spans="1:7" ht="20.25" customHeight="1" x14ac:dyDescent="0.2">
      <c r="A70" s="31" t="s">
        <v>99</v>
      </c>
      <c r="B70" s="40" t="s">
        <v>46</v>
      </c>
      <c r="C70" s="33">
        <v>1</v>
      </c>
      <c r="D70" s="140">
        <v>20</v>
      </c>
      <c r="E70" s="89">
        <f>D70/D75</f>
        <v>2.6881720430107527E-2</v>
      </c>
      <c r="F70" s="168">
        <v>0</v>
      </c>
      <c r="G70" s="169" t="e">
        <f>F70/F75</f>
        <v>#DIV/0!</v>
      </c>
    </row>
    <row r="71" spans="1:7" ht="20.25" customHeight="1" x14ac:dyDescent="0.2">
      <c r="A71" s="31" t="s">
        <v>152</v>
      </c>
      <c r="B71" s="40" t="s">
        <v>149</v>
      </c>
      <c r="C71" s="33">
        <v>1</v>
      </c>
      <c r="D71" s="140">
        <v>8</v>
      </c>
      <c r="E71" s="89">
        <f>D71/D75</f>
        <v>1.0752688172043012E-2</v>
      </c>
      <c r="F71" s="168">
        <v>0</v>
      </c>
      <c r="G71" s="169" t="e">
        <f>F71/F75</f>
        <v>#DIV/0!</v>
      </c>
    </row>
    <row r="72" spans="1:7" ht="20.25" customHeight="1" x14ac:dyDescent="0.2">
      <c r="A72" s="31" t="s">
        <v>110</v>
      </c>
      <c r="B72" s="40" t="s">
        <v>47</v>
      </c>
      <c r="C72" s="33">
        <v>1</v>
      </c>
      <c r="D72" s="140">
        <v>3</v>
      </c>
      <c r="E72" s="89">
        <f>D72/D75</f>
        <v>4.0322580645161289E-3</v>
      </c>
      <c r="F72" s="168">
        <v>0</v>
      </c>
      <c r="G72" s="169" t="e">
        <f>F72/F75</f>
        <v>#DIV/0!</v>
      </c>
    </row>
    <row r="73" spans="1:7" ht="20.25" customHeight="1" x14ac:dyDescent="0.2">
      <c r="A73" s="31" t="s">
        <v>109</v>
      </c>
      <c r="B73" s="40" t="s">
        <v>47</v>
      </c>
      <c r="C73" s="33">
        <v>1</v>
      </c>
      <c r="D73" s="140">
        <v>3</v>
      </c>
      <c r="E73" s="89">
        <f>D73/D75</f>
        <v>4.0322580645161289E-3</v>
      </c>
      <c r="F73" s="168">
        <v>0</v>
      </c>
      <c r="G73" s="169" t="e">
        <f>F73/F75</f>
        <v>#DIV/0!</v>
      </c>
    </row>
    <row r="74" spans="1:7" ht="20.25" customHeight="1" x14ac:dyDescent="0.2">
      <c r="A74" s="31" t="s">
        <v>100</v>
      </c>
      <c r="B74" s="40" t="s">
        <v>48</v>
      </c>
      <c r="C74" s="33">
        <v>1</v>
      </c>
      <c r="D74" s="140">
        <v>60</v>
      </c>
      <c r="E74" s="89">
        <f>D74/D75</f>
        <v>8.0645161290322578E-2</v>
      </c>
      <c r="F74" s="168">
        <v>0</v>
      </c>
      <c r="G74" s="169" t="e">
        <f>F74/F75</f>
        <v>#DIV/0!</v>
      </c>
    </row>
    <row r="75" spans="1:7" s="3" customFormat="1" ht="20.25" customHeight="1" x14ac:dyDescent="0.2">
      <c r="A75" s="66"/>
      <c r="B75" s="67" t="s">
        <v>133</v>
      </c>
      <c r="C75" s="68">
        <f>SUM(C67:C74)</f>
        <v>8</v>
      </c>
      <c r="D75" s="150">
        <f>SUM(D67:D74)</f>
        <v>744</v>
      </c>
      <c r="E75" s="88">
        <f>D75/D75</f>
        <v>1</v>
      </c>
      <c r="F75" s="180">
        <f>SUM(F67:F74)</f>
        <v>0</v>
      </c>
      <c r="G75" s="181" t="e">
        <f>F75/F75</f>
        <v>#DIV/0!</v>
      </c>
    </row>
    <row r="76" spans="1:7" ht="20.25" customHeight="1" x14ac:dyDescent="0.2">
      <c r="A76" s="38"/>
      <c r="B76" s="30"/>
      <c r="C76" s="39"/>
      <c r="D76" s="134"/>
      <c r="E76" s="30"/>
      <c r="F76" s="30"/>
      <c r="G76" s="30"/>
    </row>
    <row r="77" spans="1:7" s="6" customFormat="1" ht="17" x14ac:dyDescent="0.2">
      <c r="A77" s="72" t="s">
        <v>49</v>
      </c>
      <c r="B77" s="73" t="s">
        <v>50</v>
      </c>
      <c r="C77" s="74">
        <f>SUM(C84)</f>
        <v>6</v>
      </c>
      <c r="D77" s="151">
        <f>SUM(D84)</f>
        <v>128</v>
      </c>
      <c r="E77" s="105">
        <f>D77/D90</f>
        <v>5.8909619756813719E-2</v>
      </c>
      <c r="F77" s="198">
        <f>SUM(F84)</f>
        <v>0</v>
      </c>
      <c r="G77" s="199" t="e">
        <f>F77/F90</f>
        <v>#DIV/0!</v>
      </c>
    </row>
    <row r="78" spans="1:7" ht="20.25" customHeight="1" x14ac:dyDescent="0.2">
      <c r="A78" s="27" t="s">
        <v>101</v>
      </c>
      <c r="B78" s="57" t="s">
        <v>51</v>
      </c>
      <c r="C78" s="29">
        <v>1</v>
      </c>
      <c r="D78" s="139">
        <v>20</v>
      </c>
      <c r="E78" s="131">
        <f>D78/D84</f>
        <v>0.15625</v>
      </c>
      <c r="F78" s="167">
        <v>0</v>
      </c>
      <c r="G78" s="200" t="e">
        <f>F78/F84</f>
        <v>#DIV/0!</v>
      </c>
    </row>
    <row r="79" spans="1:7" ht="20.25" customHeight="1" x14ac:dyDescent="0.2">
      <c r="A79" s="31" t="s">
        <v>102</v>
      </c>
      <c r="B79" s="32" t="s">
        <v>54</v>
      </c>
      <c r="C79" s="33">
        <v>1</v>
      </c>
      <c r="D79" s="140">
        <v>20</v>
      </c>
      <c r="E79" s="131">
        <f>D79/D84</f>
        <v>0.15625</v>
      </c>
      <c r="F79" s="168">
        <v>0</v>
      </c>
      <c r="G79" s="200" t="e">
        <f>F79/F84</f>
        <v>#DIV/0!</v>
      </c>
    </row>
    <row r="80" spans="1:7" ht="20.25" customHeight="1" x14ac:dyDescent="0.2">
      <c r="A80" s="31" t="s">
        <v>153</v>
      </c>
      <c r="B80" s="40" t="s">
        <v>149</v>
      </c>
      <c r="C80" s="33">
        <v>1</v>
      </c>
      <c r="D80" s="140">
        <v>8</v>
      </c>
      <c r="E80" s="131">
        <f>D80/D84</f>
        <v>6.25E-2</v>
      </c>
      <c r="F80" s="168">
        <v>0</v>
      </c>
      <c r="G80" s="200" t="e">
        <f>F80/F84</f>
        <v>#DIV/0!</v>
      </c>
    </row>
    <row r="81" spans="1:7" ht="20.25" customHeight="1" x14ac:dyDescent="0.2">
      <c r="A81" s="31" t="s">
        <v>103</v>
      </c>
      <c r="B81" s="32" t="s">
        <v>122</v>
      </c>
      <c r="C81" s="33">
        <v>1</v>
      </c>
      <c r="D81" s="140">
        <v>10</v>
      </c>
      <c r="E81" s="131">
        <f>D81/D84</f>
        <v>7.8125E-2</v>
      </c>
      <c r="F81" s="168">
        <v>0</v>
      </c>
      <c r="G81" s="200" t="e">
        <f>F81/F84</f>
        <v>#DIV/0!</v>
      </c>
    </row>
    <row r="82" spans="1:7" ht="20.25" customHeight="1" x14ac:dyDescent="0.2">
      <c r="A82" s="31" t="s">
        <v>104</v>
      </c>
      <c r="B82" s="40" t="s">
        <v>53</v>
      </c>
      <c r="C82" s="33">
        <v>1</v>
      </c>
      <c r="D82" s="140">
        <v>10</v>
      </c>
      <c r="E82" s="131">
        <f>D82/D84</f>
        <v>7.8125E-2</v>
      </c>
      <c r="F82" s="168">
        <v>0</v>
      </c>
      <c r="G82" s="200" t="e">
        <f>F82/F84</f>
        <v>#DIV/0!</v>
      </c>
    </row>
    <row r="83" spans="1:7" ht="20.25" customHeight="1" x14ac:dyDescent="0.2">
      <c r="A83" s="31" t="s">
        <v>106</v>
      </c>
      <c r="B83" s="40" t="s">
        <v>52</v>
      </c>
      <c r="C83" s="33">
        <v>1</v>
      </c>
      <c r="D83" s="140">
        <v>60</v>
      </c>
      <c r="E83" s="131">
        <f>D83/D84</f>
        <v>0.46875</v>
      </c>
      <c r="F83" s="168">
        <v>0</v>
      </c>
      <c r="G83" s="200" t="e">
        <f>F83/F80</f>
        <v>#DIV/0!</v>
      </c>
    </row>
    <row r="84" spans="1:7" s="3" customFormat="1" ht="20.25" customHeight="1" x14ac:dyDescent="0.2">
      <c r="A84" s="69"/>
      <c r="B84" s="70" t="s">
        <v>134</v>
      </c>
      <c r="C84" s="71">
        <f>SUM(C78:C83)</f>
        <v>6</v>
      </c>
      <c r="D84" s="152">
        <f>SUM(D78:D83)</f>
        <v>128</v>
      </c>
      <c r="E84" s="125">
        <f>D84/D84</f>
        <v>1</v>
      </c>
      <c r="F84" s="201">
        <f>SUM(F78:F83)</f>
        <v>0</v>
      </c>
      <c r="G84" s="202" t="e">
        <f>F84/F84</f>
        <v>#DIV/0!</v>
      </c>
    </row>
    <row r="85" spans="1:7" ht="20.25" customHeight="1" x14ac:dyDescent="0.2">
      <c r="A85" s="38"/>
      <c r="B85" s="30"/>
      <c r="C85" s="39"/>
      <c r="D85" s="134"/>
      <c r="E85" s="30"/>
      <c r="F85" s="30"/>
      <c r="G85" s="30"/>
    </row>
    <row r="86" spans="1:7" s="6" customFormat="1" ht="17" x14ac:dyDescent="0.2">
      <c r="A86" s="75" t="s">
        <v>55</v>
      </c>
      <c r="B86" s="76" t="s">
        <v>56</v>
      </c>
      <c r="C86" s="77"/>
      <c r="D86" s="153">
        <f>SUM(D88)</f>
        <v>391.82</v>
      </c>
      <c r="E86" s="112">
        <f>D86/D90</f>
        <v>0.18032786885245899</v>
      </c>
      <c r="F86" s="193">
        <f>SUM(F88)</f>
        <v>0</v>
      </c>
      <c r="G86" s="194" t="e">
        <f>F86/F90</f>
        <v>#DIV/0!</v>
      </c>
    </row>
    <row r="87" spans="1:7" ht="20.25" customHeight="1" x14ac:dyDescent="0.2">
      <c r="A87" s="38" t="s">
        <v>105</v>
      </c>
      <c r="B87" s="30" t="s">
        <v>147</v>
      </c>
      <c r="C87" s="97" t="s">
        <v>142</v>
      </c>
      <c r="D87" s="154">
        <f>SUM(D7+D31+D66+D77)*0.22</f>
        <v>391.82</v>
      </c>
      <c r="E87" s="96">
        <f>D87/(D7+D31+D66+D77)</f>
        <v>0.22</v>
      </c>
      <c r="F87" s="195">
        <f>SUM(F7+F31+F66+F77)*0.22</f>
        <v>0</v>
      </c>
      <c r="G87" s="165" t="e">
        <f>F87/(F7+F31+F66+F77)</f>
        <v>#DIV/0!</v>
      </c>
    </row>
    <row r="88" spans="1:7" s="3" customFormat="1" ht="20.25" customHeight="1" x14ac:dyDescent="0.2">
      <c r="A88" s="78"/>
      <c r="B88" s="95" t="s">
        <v>136</v>
      </c>
      <c r="C88" s="79"/>
      <c r="D88" s="155">
        <f>SUM(D87)</f>
        <v>391.82</v>
      </c>
      <c r="E88" s="127">
        <f>D88/D88</f>
        <v>1</v>
      </c>
      <c r="F88" s="196">
        <f>SUM(F87)</f>
        <v>0</v>
      </c>
      <c r="G88" s="197" t="e">
        <f>F88/F88</f>
        <v>#DIV/0!</v>
      </c>
    </row>
    <row r="89" spans="1:7" s="3" customFormat="1" ht="20.25" customHeight="1" x14ac:dyDescent="0.2">
      <c r="A89" s="91"/>
      <c r="B89" s="92"/>
      <c r="C89" s="93"/>
      <c r="D89" s="156"/>
      <c r="E89" s="94"/>
      <c r="F89" s="51"/>
      <c r="G89" s="51"/>
    </row>
    <row r="90" spans="1:7" s="3" customFormat="1" ht="26.25" customHeight="1" x14ac:dyDescent="0.2">
      <c r="A90" s="99"/>
      <c r="B90" s="100" t="s">
        <v>140</v>
      </c>
      <c r="C90" s="101"/>
      <c r="D90" s="157">
        <f>SUM(D7+D31+D66+D77+D86)</f>
        <v>2172.8200000000002</v>
      </c>
      <c r="E90" s="102">
        <f>D90/D91</f>
        <v>0.86956521739130443</v>
      </c>
      <c r="F90" s="184">
        <f>SUM(F7+F31+F66+F77+F86)</f>
        <v>0</v>
      </c>
      <c r="G90" s="185" t="e">
        <f>F90/F91</f>
        <v>#DIV/0!</v>
      </c>
    </row>
    <row r="91" spans="1:7" s="3" customFormat="1" ht="26.25" customHeight="1" x14ac:dyDescent="0.2">
      <c r="A91" s="121"/>
      <c r="B91" s="122" t="s">
        <v>141</v>
      </c>
      <c r="C91" s="123"/>
      <c r="D91" s="158">
        <f>D90*1.15</f>
        <v>2498.7429999999999</v>
      </c>
      <c r="E91" s="124">
        <f>D91/D90</f>
        <v>1.1499999999999999</v>
      </c>
      <c r="F91" s="191">
        <f>F90*1.15</f>
        <v>0</v>
      </c>
      <c r="G91" s="192" t="e">
        <f>F91/F90</f>
        <v>#DIV/0!</v>
      </c>
    </row>
    <row r="92" spans="1:7" ht="20.25" customHeight="1" x14ac:dyDescent="0.2">
      <c r="A92" s="38"/>
      <c r="B92" s="30"/>
      <c r="C92" s="39"/>
      <c r="D92" s="134"/>
      <c r="E92" s="30"/>
      <c r="F92" s="30"/>
      <c r="G92" s="30"/>
    </row>
    <row r="93" spans="1:7" s="6" customFormat="1" ht="17" x14ac:dyDescent="0.2">
      <c r="A93" s="80" t="s">
        <v>57</v>
      </c>
      <c r="B93" s="81" t="s">
        <v>58</v>
      </c>
      <c r="C93" s="82">
        <f>SUM(C97)</f>
        <v>3</v>
      </c>
      <c r="D93" s="159">
        <f>SUM(D97)</f>
        <v>700</v>
      </c>
      <c r="E93" s="83"/>
      <c r="F93" s="187">
        <f>SUM(F97)</f>
        <v>0</v>
      </c>
      <c r="G93" s="188"/>
    </row>
    <row r="94" spans="1:7" ht="20.25" customHeight="1" x14ac:dyDescent="0.2">
      <c r="A94" s="27" t="s">
        <v>123</v>
      </c>
      <c r="B94" s="57" t="s">
        <v>125</v>
      </c>
      <c r="C94" s="29">
        <v>1</v>
      </c>
      <c r="D94" s="139">
        <v>400</v>
      </c>
      <c r="E94" s="89">
        <f>D94/D97</f>
        <v>0.5714285714285714</v>
      </c>
      <c r="F94" s="167">
        <v>0</v>
      </c>
      <c r="G94" s="169" t="e">
        <f>F94/F97</f>
        <v>#DIV/0!</v>
      </c>
    </row>
    <row r="95" spans="1:7" ht="20.25" customHeight="1" x14ac:dyDescent="0.2">
      <c r="A95" s="31" t="s">
        <v>126</v>
      </c>
      <c r="B95" s="40" t="s">
        <v>124</v>
      </c>
      <c r="C95" s="33">
        <v>1</v>
      </c>
      <c r="D95" s="140">
        <v>150</v>
      </c>
      <c r="E95" s="89">
        <f>D95/D97</f>
        <v>0.21428571428571427</v>
      </c>
      <c r="F95" s="168">
        <v>0</v>
      </c>
      <c r="G95" s="169" t="e">
        <f>F95/F97</f>
        <v>#DIV/0!</v>
      </c>
    </row>
    <row r="96" spans="1:7" ht="20.25" customHeight="1" x14ac:dyDescent="0.2">
      <c r="A96" s="31" t="s">
        <v>127</v>
      </c>
      <c r="B96" s="40" t="s">
        <v>128</v>
      </c>
      <c r="C96" s="33">
        <v>1</v>
      </c>
      <c r="D96" s="140">
        <v>150</v>
      </c>
      <c r="E96" s="89">
        <f>D96/D97</f>
        <v>0.21428571428571427</v>
      </c>
      <c r="F96" s="168">
        <v>0</v>
      </c>
      <c r="G96" s="169" t="e">
        <f>F96/F97</f>
        <v>#DIV/0!</v>
      </c>
    </row>
    <row r="97" spans="1:7" s="3" customFormat="1" ht="20.25" customHeight="1" x14ac:dyDescent="0.2">
      <c r="A97" s="84"/>
      <c r="B97" s="85" t="s">
        <v>135</v>
      </c>
      <c r="C97" s="86">
        <f>SUM(C94:C96)</f>
        <v>3</v>
      </c>
      <c r="D97" s="160">
        <f>SUM(D94:D96)</f>
        <v>700</v>
      </c>
      <c r="E97" s="126">
        <f>D97/D97</f>
        <v>1</v>
      </c>
      <c r="F97" s="189">
        <f>SUM(F94:F96)</f>
        <v>0</v>
      </c>
      <c r="G97" s="190" t="e">
        <f>F97/F97</f>
        <v>#DIV/0!</v>
      </c>
    </row>
    <row r="98" spans="1:7" ht="20.25" customHeight="1" x14ac:dyDescent="0.2">
      <c r="A98" s="38"/>
      <c r="B98" s="30"/>
      <c r="C98" s="39"/>
      <c r="D98" s="134"/>
      <c r="E98" s="30"/>
      <c r="F98" s="30"/>
      <c r="G98" s="30"/>
    </row>
    <row r="99" spans="1:7" ht="26.25" customHeight="1" x14ac:dyDescent="0.2">
      <c r="A99" s="99"/>
      <c r="B99" s="100" t="s">
        <v>143</v>
      </c>
      <c r="C99" s="101"/>
      <c r="D99" s="157">
        <f>SUM(D91+D93)</f>
        <v>3198.7429999999999</v>
      </c>
      <c r="E99" s="102">
        <f>D99/D99</f>
        <v>1</v>
      </c>
      <c r="F99" s="186">
        <f>SUM(F91+F93)</f>
        <v>0</v>
      </c>
      <c r="G99" s="185" t="e">
        <f>F99/F99</f>
        <v>#DIV/0!</v>
      </c>
    </row>
    <row r="100" spans="1:7" ht="20.25" customHeight="1" x14ac:dyDescent="0.2"/>
    <row r="101" spans="1:7" ht="20.25" customHeight="1" x14ac:dyDescent="0.2"/>
    <row r="102" spans="1:7" ht="20.25" customHeight="1" x14ac:dyDescent="0.2"/>
    <row r="103" spans="1:7" ht="20.25" customHeight="1" x14ac:dyDescent="0.2"/>
    <row r="104" spans="1:7" ht="20.25" customHeight="1" x14ac:dyDescent="0.2"/>
    <row r="105" spans="1:7" ht="20.25" customHeight="1" x14ac:dyDescent="0.2"/>
    <row r="106" spans="1:7" ht="20.25" customHeight="1" x14ac:dyDescent="0.2"/>
    <row r="107" spans="1:7" ht="20.25" customHeight="1" x14ac:dyDescent="0.2"/>
    <row r="108" spans="1:7" ht="20.25" customHeight="1" x14ac:dyDescent="0.2"/>
    <row r="109" spans="1:7" ht="20.25" customHeight="1" x14ac:dyDescent="0.2"/>
    <row r="110" spans="1:7" ht="20.25" customHeight="1" x14ac:dyDescent="0.2"/>
    <row r="111" spans="1:7" ht="20.25" customHeight="1" x14ac:dyDescent="0.2"/>
    <row r="112" spans="1:7" ht="20.25" customHeight="1" x14ac:dyDescent="0.2"/>
    <row r="113" ht="20.25" customHeight="1" x14ac:dyDescent="0.2"/>
    <row r="114" ht="20.25" customHeight="1" x14ac:dyDescent="0.2"/>
    <row r="115" ht="20.25" customHeight="1" x14ac:dyDescent="0.2"/>
    <row r="116" ht="20.25" customHeight="1" x14ac:dyDescent="0.2"/>
    <row r="117" ht="20.25" customHeight="1" x14ac:dyDescent="0.2"/>
    <row r="118" ht="20.25" customHeight="1" x14ac:dyDescent="0.2"/>
    <row r="119" ht="20.25" customHeight="1" x14ac:dyDescent="0.2"/>
    <row r="120" ht="20.25" customHeight="1" x14ac:dyDescent="0.2"/>
    <row r="121" ht="20.25" customHeight="1" x14ac:dyDescent="0.2"/>
    <row r="122" ht="20.25" customHeight="1" x14ac:dyDescent="0.2"/>
    <row r="123" ht="20.25" customHeight="1" x14ac:dyDescent="0.2"/>
    <row r="124" ht="20.25" customHeight="1" x14ac:dyDescent="0.2"/>
    <row r="125" ht="20.25" customHeight="1" x14ac:dyDescent="0.2"/>
    <row r="126" ht="20.25" customHeight="1" x14ac:dyDescent="0.2"/>
    <row r="127" ht="20.25" customHeight="1" x14ac:dyDescent="0.2"/>
    <row r="128" ht="20.25" customHeight="1" x14ac:dyDescent="0.2"/>
    <row r="129" ht="20.25" customHeight="1" x14ac:dyDescent="0.2"/>
    <row r="130" ht="20.25" customHeight="1" x14ac:dyDescent="0.2"/>
    <row r="131" ht="20.25" customHeight="1" x14ac:dyDescent="0.2"/>
    <row r="132" ht="20.25" customHeight="1" x14ac:dyDescent="0.2"/>
    <row r="133" ht="20.25" customHeight="1" x14ac:dyDescent="0.2"/>
    <row r="134" ht="20.25" customHeight="1" x14ac:dyDescent="0.2"/>
    <row r="135" ht="20.25" customHeight="1" x14ac:dyDescent="0.2"/>
  </sheetData>
  <phoneticPr fontId="2" type="noConversion"/>
  <pageMargins left="0.7" right="0.7" top="0.75" bottom="0.75" header="0.3" footer="0.3"/>
  <ignoredErrors>
    <ignoredError sqref="E7 E22 E29:E31 E48 E64 E66 E77 E84 E86:E88 E97" formula="1"/>
    <ignoredError sqref="G7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1A5C1-E17C-4141-A34F-EAE822150EA8}">
  <dimension ref="A1:F11"/>
  <sheetViews>
    <sheetView tabSelected="1" zoomScale="130" zoomScaleNormal="130" workbookViewId="0">
      <selection activeCell="G10" sqref="G10"/>
    </sheetView>
  </sheetViews>
  <sheetFormatPr baseColWidth="10" defaultRowHeight="15" x14ac:dyDescent="0.2"/>
  <cols>
    <col min="1" max="1" width="38.5" customWidth="1"/>
    <col min="3" max="3" width="22.33203125" customWidth="1"/>
    <col min="4" max="4" width="30.5" customWidth="1"/>
    <col min="5" max="5" width="17" customWidth="1"/>
  </cols>
  <sheetData>
    <row r="1" spans="1:6" ht="31" x14ac:dyDescent="0.35">
      <c r="A1" s="204" t="s">
        <v>169</v>
      </c>
    </row>
    <row r="2" spans="1:6" ht="31" x14ac:dyDescent="0.35">
      <c r="A2" s="204"/>
    </row>
    <row r="3" spans="1:6" x14ac:dyDescent="0.2">
      <c r="B3" s="209" t="s">
        <v>168</v>
      </c>
      <c r="C3" s="209"/>
      <c r="D3" s="209"/>
      <c r="E3" s="209"/>
    </row>
    <row r="4" spans="1:6" x14ac:dyDescent="0.2">
      <c r="A4" s="205" t="s">
        <v>157</v>
      </c>
      <c r="B4" s="205" t="s">
        <v>158</v>
      </c>
      <c r="C4" s="205" t="s">
        <v>159</v>
      </c>
      <c r="D4" s="205" t="s">
        <v>160</v>
      </c>
      <c r="E4" s="205" t="s">
        <v>161</v>
      </c>
      <c r="F4" s="205"/>
    </row>
    <row r="5" spans="1:6" x14ac:dyDescent="0.2">
      <c r="A5" s="205" t="s">
        <v>154</v>
      </c>
      <c r="B5" s="205" t="s">
        <v>162</v>
      </c>
      <c r="C5" s="206"/>
      <c r="D5" s="207"/>
      <c r="E5" s="207">
        <f>C5*D5</f>
        <v>0</v>
      </c>
      <c r="F5" s="205"/>
    </row>
    <row r="6" spans="1:6" x14ac:dyDescent="0.2">
      <c r="A6" s="205" t="s">
        <v>155</v>
      </c>
      <c r="B6" s="205" t="s">
        <v>162</v>
      </c>
      <c r="C6" s="206"/>
      <c r="D6" s="207"/>
      <c r="E6" s="207">
        <f>C6*D6</f>
        <v>0</v>
      </c>
      <c r="F6" s="205"/>
    </row>
    <row r="7" spans="1:6" x14ac:dyDescent="0.2">
      <c r="A7" s="205" t="s">
        <v>163</v>
      </c>
      <c r="B7" s="205" t="s">
        <v>162</v>
      </c>
      <c r="C7" s="206"/>
      <c r="D7" s="207"/>
      <c r="E7" s="207">
        <f>C7*D7</f>
        <v>0</v>
      </c>
      <c r="F7" s="205"/>
    </row>
    <row r="8" spans="1:6" x14ac:dyDescent="0.2">
      <c r="A8" s="205" t="s">
        <v>156</v>
      </c>
      <c r="B8" s="205" t="s">
        <v>164</v>
      </c>
      <c r="C8" s="206"/>
      <c r="D8" s="207"/>
      <c r="E8" s="207">
        <f>C8*D8</f>
        <v>0</v>
      </c>
      <c r="F8" s="205"/>
    </row>
    <row r="9" spans="1:6" x14ac:dyDescent="0.2">
      <c r="A9" s="205" t="s">
        <v>165</v>
      </c>
      <c r="B9" s="205" t="s">
        <v>166</v>
      </c>
      <c r="C9" s="206"/>
      <c r="D9" s="207"/>
      <c r="E9" s="207">
        <f>C9*D9</f>
        <v>0</v>
      </c>
      <c r="F9" s="205"/>
    </row>
    <row r="10" spans="1:6" x14ac:dyDescent="0.2">
      <c r="A10" s="205" t="s">
        <v>167</v>
      </c>
      <c r="B10" s="205"/>
      <c r="C10" s="206"/>
      <c r="D10" s="207"/>
      <c r="E10" s="208">
        <f>SUM(E5:E9)</f>
        <v>0</v>
      </c>
      <c r="F10" s="205"/>
    </row>
    <row r="11" spans="1:6" x14ac:dyDescent="0.2">
      <c r="A11" s="205"/>
      <c r="B11" s="205"/>
      <c r="C11" s="205"/>
      <c r="D11" s="205"/>
      <c r="E11" s="205"/>
      <c r="F11" s="205"/>
    </row>
  </sheetData>
  <mergeCells count="1">
    <mergeCell ref="B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Program</vt:lpstr>
      <vt:lpstr>Vrednost investicije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AFRONT2</dc:creator>
  <cp:lastModifiedBy>Eva Eržen</cp:lastModifiedBy>
  <dcterms:created xsi:type="dcterms:W3CDTF">2025-07-10T10:49:07Z</dcterms:created>
  <dcterms:modified xsi:type="dcterms:W3CDTF">2026-01-19T15:34:43Z</dcterms:modified>
</cp:coreProperties>
</file>